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drawings/drawing2.xml" ContentType="application/vnd.openxmlformats-officedocument.drawing+xml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drawings/drawing3.xml" ContentType="application/vnd.openxmlformats-officedocument.drawing+xml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drawings/drawing4.xml" ContentType="application/vnd.openxmlformats-officedocument.drawing+xml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drawings/drawing5.xml" ContentType="application/vnd.openxmlformats-officedocument.drawing+xml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immy\Documents\"/>
    </mc:Choice>
  </mc:AlternateContent>
  <xr:revisionPtr revIDLastSave="0" documentId="8_{32E0A54A-0DE7-4B7F-B93D-6D3D0C80FA73}" xr6:coauthVersionLast="47" xr6:coauthVersionMax="47" xr10:uidLastSave="{00000000-0000-0000-0000-000000000000}"/>
  <bookViews>
    <workbookView xWindow="-109" yWindow="-109" windowWidth="18775" windowHeight="10067" activeTab="1" xr2:uid="{4B2B32FC-67C3-479C-9F0F-337090DCC9DC}"/>
  </bookViews>
  <sheets>
    <sheet name="P&amp;L Budget Performance 6.30.21" sheetId="1" r:id="rId1"/>
    <sheet name="Balance Sheet 6.30.21" sheetId="2" r:id="rId2"/>
    <sheet name="AR Summary 6.30.21" sheetId="3" r:id="rId3"/>
    <sheet name="AP Summary 6.30.21" sheetId="4" r:id="rId4"/>
    <sheet name="P&amp;L Summary 6.30.21" sheetId="5" r:id="rId5"/>
  </sheets>
  <definedNames>
    <definedName name="_xlnm.Print_Titles" localSheetId="3">'AP Summary 6.30.21'!$A:$B,'AP Summary 6.30.21'!$1:$1</definedName>
    <definedName name="_xlnm.Print_Titles" localSheetId="2">'AR Summary 6.30.21'!$A:$D,'AR Summary 6.30.21'!$1:$1</definedName>
    <definedName name="_xlnm.Print_Titles" localSheetId="1">'Balance Sheet 6.30.21'!$A:$F,'Balance Sheet 6.30.21'!$1:$1</definedName>
    <definedName name="_xlnm.Print_Titles" localSheetId="0">'P&amp;L Budget Performance 6.30.21'!$A:$G,'P&amp;L Budget Performance 6.30.21'!$1:$2</definedName>
    <definedName name="_xlnm.Print_Titles" localSheetId="4">'P&amp;L Summary 6.30.21'!$A:$G,'P&amp;L Summary 6.30.21'!$1:$1</definedName>
    <definedName name="QB_COLUMN_29" localSheetId="1" hidden="1">'Balance Sheet 6.30.21'!$G$1</definedName>
    <definedName name="QB_COLUMN_29" localSheetId="4" hidden="1">'P&amp;L Summary 6.30.21'!$H$1</definedName>
    <definedName name="QB_COLUMN_59200" localSheetId="0" hidden="1">'P&amp;L Budget Performance 6.30.21'!$H$2</definedName>
    <definedName name="QB_COLUMN_62230" localSheetId="0" hidden="1">'P&amp;L Budget Performance 6.30.21'!$N$2</definedName>
    <definedName name="QB_COLUMN_63620" localSheetId="0" hidden="1">'P&amp;L Budget Performance 6.30.21'!$L$2</definedName>
    <definedName name="QB_COLUMN_63650" localSheetId="0" hidden="1">'P&amp;L Budget Performance 6.30.21'!$R$2</definedName>
    <definedName name="QB_COLUMN_76210" localSheetId="0" hidden="1">'P&amp;L Budget Performance 6.30.21'!$J$2</definedName>
    <definedName name="QB_COLUMN_76240" localSheetId="0" hidden="1">'P&amp;L Budget Performance 6.30.21'!$P$2</definedName>
    <definedName name="QB_COLUMN_76260" localSheetId="0" hidden="1">'P&amp;L Budget Performance 6.30.21'!$T$2</definedName>
    <definedName name="QB_COLUMN_7721" localSheetId="3" hidden="1">'AP Summary 6.30.21'!$C$1</definedName>
    <definedName name="QB_COLUMN_7721" localSheetId="2" hidden="1">'AR Summary 6.30.21'!$E$1</definedName>
    <definedName name="QB_COLUMN_7722" localSheetId="3" hidden="1">'AP Summary 6.30.21'!$E$1</definedName>
    <definedName name="QB_COLUMN_7722" localSheetId="2" hidden="1">'AR Summary 6.30.21'!$G$1</definedName>
    <definedName name="QB_COLUMN_7723" localSheetId="3" hidden="1">'AP Summary 6.30.21'!$G$1</definedName>
    <definedName name="QB_COLUMN_7723" localSheetId="2" hidden="1">'AR Summary 6.30.21'!$I$1</definedName>
    <definedName name="QB_COLUMN_7724" localSheetId="3" hidden="1">'AP Summary 6.30.21'!$I$1</definedName>
    <definedName name="QB_COLUMN_7724" localSheetId="2" hidden="1">'AR Summary 6.30.21'!$K$1</definedName>
    <definedName name="QB_COLUMN_7725" localSheetId="3" hidden="1">'AP Summary 6.30.21'!$K$1</definedName>
    <definedName name="QB_COLUMN_7725" localSheetId="2" hidden="1">'AR Summary 6.30.21'!$M$1</definedName>
    <definedName name="QB_COLUMN_8030" localSheetId="3" hidden="1">'AP Summary 6.30.21'!$M$1</definedName>
    <definedName name="QB_COLUMN_8030" localSheetId="2" hidden="1">'AR Summary 6.30.21'!$O$1</definedName>
    <definedName name="QB_DATA_0" localSheetId="3" hidden="1">'AP Summary 6.30.21'!$2:$2,'AP Summary 6.30.21'!$3:$3,'AP Summary 6.30.21'!$4:$4,'AP Summary 6.30.21'!$5:$5,'AP Summary 6.30.21'!$6:$6</definedName>
    <definedName name="QB_DATA_0" localSheetId="2" hidden="1">'AR Summary 6.30.21'!$3:$3,'AR Summary 6.30.21'!$4:$4,'AR Summary 6.30.21'!$5:$5,'AR Summary 6.30.21'!$6:$6,'AR Summary 6.30.21'!$7:$7,'AR Summary 6.30.21'!$8:$8,'AR Summary 6.30.21'!$9:$9,'AR Summary 6.30.21'!$10:$10,'AR Summary 6.30.21'!$11:$11,'AR Summary 6.30.21'!$12:$12,'AR Summary 6.30.21'!$13:$13,'AR Summary 6.30.21'!$14:$14,'AR Summary 6.30.21'!$16:$16,'AR Summary 6.30.21'!$17:$17,'AR Summary 6.30.21'!$19:$19,'AR Summary 6.30.21'!$20:$20</definedName>
    <definedName name="QB_DATA_0" localSheetId="1" hidden="1">'Balance Sheet 6.30.21'!$7:$7,'Balance Sheet 6.30.21'!$10:$10,'Balance Sheet 6.30.21'!$11:$11,'Balance Sheet 6.30.21'!$12:$12,'Balance Sheet 6.30.21'!$13:$13,'Balance Sheet 6.30.21'!$14:$14,'Balance Sheet 6.30.21'!$15:$15,'Balance Sheet 6.30.21'!$16:$16,'Balance Sheet 6.30.21'!$19:$19,'Balance Sheet 6.30.21'!$20:$20,'Balance Sheet 6.30.21'!$21:$21,'Balance Sheet 6.30.21'!$22:$22,'Balance Sheet 6.30.21'!$23:$23,'Balance Sheet 6.30.21'!$24:$24,'Balance Sheet 6.30.21'!$25:$25,'Balance Sheet 6.30.21'!$26:$26</definedName>
    <definedName name="QB_DATA_0" localSheetId="0" hidden="1">'P&amp;L Budget Performance 6.30.21'!$5:$5,'P&amp;L Budget Performance 6.30.21'!$6:$6,'P&amp;L Budget Performance 6.30.21'!$7:$7,'P&amp;L Budget Performance 6.30.21'!$8:$8,'P&amp;L Budget Performance 6.30.21'!$9:$9,'P&amp;L Budget Performance 6.30.21'!$10:$10,'P&amp;L Budget Performance 6.30.21'!$11:$11,'P&amp;L Budget Performance 6.30.21'!$12:$12,'P&amp;L Budget Performance 6.30.21'!$13:$13,'P&amp;L Budget Performance 6.30.21'!$14:$14,'P&amp;L Budget Performance 6.30.21'!$15:$15,'P&amp;L Budget Performance 6.30.21'!$20:$20,'P&amp;L Budget Performance 6.30.21'!$21:$21,'P&amp;L Budget Performance 6.30.21'!$22:$22,'P&amp;L Budget Performance 6.30.21'!$23:$23,'P&amp;L Budget Performance 6.30.21'!$24:$24</definedName>
    <definedName name="QB_DATA_0" localSheetId="4" hidden="1">'P&amp;L Summary 6.30.21'!$4:$4,'P&amp;L Summary 6.30.21'!$5:$5,'P&amp;L Summary 6.30.21'!$6:$6,'P&amp;L Summary 6.30.21'!$7:$7,'P&amp;L Summary 6.30.21'!$8:$8,'P&amp;L Summary 6.30.21'!$9:$9,'P&amp;L Summary 6.30.21'!$10:$10,'P&amp;L Summary 6.30.21'!$11:$11,'P&amp;L Summary 6.30.21'!$16:$16,'P&amp;L Summary 6.30.21'!$17:$17,'P&amp;L Summary 6.30.21'!$18:$18,'P&amp;L Summary 6.30.21'!$19:$19,'P&amp;L Summary 6.30.21'!$20:$20,'P&amp;L Summary 6.30.21'!$21:$21,'P&amp;L Summary 6.30.21'!$22:$22,'P&amp;L Summary 6.30.21'!$23:$23</definedName>
    <definedName name="QB_DATA_1" localSheetId="2" hidden="1">'AR Summary 6.30.21'!$21:$21,'AR Summary 6.30.21'!$22:$22,'AR Summary 6.30.21'!$26:$26</definedName>
    <definedName name="QB_DATA_1" localSheetId="1" hidden="1">'Balance Sheet 6.30.21'!$27:$27,'Balance Sheet 6.30.21'!$28:$28,'Balance Sheet 6.30.21'!$29:$29,'Balance Sheet 6.30.21'!$30:$30,'Balance Sheet 6.30.21'!$31:$31,'Balance Sheet 6.30.21'!$32:$32,'Balance Sheet 6.30.21'!$34:$34,'Balance Sheet 6.30.21'!$36:$36,'Balance Sheet 6.30.21'!$37:$37,'Balance Sheet 6.30.21'!$38:$38,'Balance Sheet 6.30.21'!$41:$41,'Balance Sheet 6.30.21'!$45:$45,'Balance Sheet 6.30.21'!$46:$46,'Balance Sheet 6.30.21'!$48:$48,'Balance Sheet 6.30.21'!$49:$49,'Balance Sheet 6.30.21'!$51:$51</definedName>
    <definedName name="QB_DATA_1" localSheetId="0" hidden="1">'P&amp;L Budget Performance 6.30.21'!$25:$25,'P&amp;L Budget Performance 6.30.21'!$26:$26,'P&amp;L Budget Performance 6.30.21'!$27:$27,'P&amp;L Budget Performance 6.30.21'!$28:$28,'P&amp;L Budget Performance 6.30.21'!$29:$29,'P&amp;L Budget Performance 6.30.21'!$30:$30,'P&amp;L Budget Performance 6.30.21'!$31:$31,'P&amp;L Budget Performance 6.30.21'!$32:$32,'P&amp;L Budget Performance 6.30.21'!$33:$33,'P&amp;L Budget Performance 6.30.21'!$34:$34,'P&amp;L Budget Performance 6.30.21'!$35:$35,'P&amp;L Budget Performance 6.30.21'!$36:$36,'P&amp;L Budget Performance 6.30.21'!$37:$37,'P&amp;L Budget Performance 6.30.21'!$38:$38,'P&amp;L Budget Performance 6.30.21'!$39:$39,'P&amp;L Budget Performance 6.30.21'!$40:$40</definedName>
    <definedName name="QB_DATA_1" localSheetId="4" hidden="1">'P&amp;L Summary 6.30.21'!$24:$24,'P&amp;L Summary 6.30.21'!$25:$25,'P&amp;L Summary 6.30.21'!$26:$26,'P&amp;L Summary 6.30.21'!$27:$27,'P&amp;L Summary 6.30.21'!$28:$28,'P&amp;L Summary 6.30.21'!$30:$30,'P&amp;L Summary 6.30.21'!$32:$32,'P&amp;L Summary 6.30.21'!$33:$33,'P&amp;L Summary 6.30.21'!$34:$34,'P&amp;L Summary 6.30.21'!$37:$37,'P&amp;L Summary 6.30.21'!$38:$38,'P&amp;L Summary 6.30.21'!$39:$39,'P&amp;L Summary 6.30.21'!$40:$40,'P&amp;L Summary 6.30.21'!$41:$41,'P&amp;L Summary 6.30.21'!$42:$42,'P&amp;L Summary 6.30.21'!$43:$43</definedName>
    <definedName name="QB_DATA_2" localSheetId="1" hidden="1">'Balance Sheet 6.30.21'!$52:$52,'Balance Sheet 6.30.21'!$58:$58,'Balance Sheet 6.30.21'!$60:$60,'Balance Sheet 6.30.21'!$61:$61,'Balance Sheet 6.30.21'!$63:$63,'Balance Sheet 6.30.21'!$64:$64,'Balance Sheet 6.30.21'!$65:$65,'Balance Sheet 6.30.21'!$66:$66,'Balance Sheet 6.30.21'!$67:$67,'Balance Sheet 6.30.21'!$68:$68,'Balance Sheet 6.30.21'!$69:$69,'Balance Sheet 6.30.21'!$70:$70,'Balance Sheet 6.30.21'!$71:$71,'Balance Sheet 6.30.21'!$72:$72,'Balance Sheet 6.30.21'!$74:$74,'Balance Sheet 6.30.21'!$81:$81</definedName>
    <definedName name="QB_DATA_2" localSheetId="0" hidden="1">'P&amp;L Budget Performance 6.30.21'!$41:$41,'P&amp;L Budget Performance 6.30.21'!$42:$42,'P&amp;L Budget Performance 6.30.21'!$44:$44,'P&amp;L Budget Performance 6.30.21'!$46:$46,'P&amp;L Budget Performance 6.30.21'!$47:$47,'P&amp;L Budget Performance 6.30.21'!$48:$48,'P&amp;L Budget Performance 6.30.21'!$49:$49,'P&amp;L Budget Performance 6.30.21'!$50:$50,'P&amp;L Budget Performance 6.30.21'!$51:$51,'P&amp;L Budget Performance 6.30.21'!$54:$54,'P&amp;L Budget Performance 6.30.21'!$55:$55,'P&amp;L Budget Performance 6.30.21'!$56:$56,'P&amp;L Budget Performance 6.30.21'!$57:$57,'P&amp;L Budget Performance 6.30.21'!$58:$58,'P&amp;L Budget Performance 6.30.21'!$59:$59,'P&amp;L Budget Performance 6.30.21'!$60:$60</definedName>
    <definedName name="QB_DATA_2" localSheetId="4" hidden="1">'P&amp;L Summary 6.30.21'!$44:$44,'P&amp;L Summary 6.30.21'!$45:$45,'P&amp;L Summary 6.30.21'!$46:$46,'P&amp;L Summary 6.30.21'!$48:$48,'P&amp;L Summary 6.30.21'!$49:$49,'P&amp;L Summary 6.30.21'!$51:$51,'P&amp;L Summary 6.30.21'!$52:$52,'P&amp;L Summary 6.30.21'!$55:$55,'P&amp;L Summary 6.30.21'!$56:$56,'P&amp;L Summary 6.30.21'!$57:$57,'P&amp;L Summary 6.30.21'!$58:$58,'P&amp;L Summary 6.30.21'!$59:$59,'P&amp;L Summary 6.30.21'!$60:$60,'P&amp;L Summary 6.30.21'!$61:$61,'P&amp;L Summary 6.30.21'!$62:$62,'P&amp;L Summary 6.30.21'!$63:$63</definedName>
    <definedName name="QB_DATA_3" localSheetId="1" hidden="1">'Balance Sheet 6.30.21'!$85:$85,'Balance Sheet 6.30.21'!$86:$86,'Balance Sheet 6.30.21'!$87:$87,'Balance Sheet 6.30.21'!$88:$88,'Balance Sheet 6.30.21'!$89:$89,'Balance Sheet 6.30.21'!$91:$91,'Balance Sheet 6.30.21'!$94:$94,'Balance Sheet 6.30.21'!$95:$95,'Balance Sheet 6.30.21'!$96:$96,'Balance Sheet 6.30.21'!$98:$98,'Balance Sheet 6.30.21'!$99:$99,'Balance Sheet 6.30.21'!$100:$100,'Balance Sheet 6.30.21'!$101:$101,'Balance Sheet 6.30.21'!$102:$102,'Balance Sheet 6.30.21'!$108:$108,'Balance Sheet 6.30.21'!$109:$109</definedName>
    <definedName name="QB_DATA_3" localSheetId="0" hidden="1">'P&amp;L Budget Performance 6.30.21'!$61:$61,'P&amp;L Budget Performance 6.30.21'!$62:$62,'P&amp;L Budget Performance 6.30.21'!$63:$63,'P&amp;L Budget Performance 6.30.21'!$64:$64,'P&amp;L Budget Performance 6.30.21'!$65:$65,'P&amp;L Budget Performance 6.30.21'!$66:$66,'P&amp;L Budget Performance 6.30.21'!$67:$67,'P&amp;L Budget Performance 6.30.21'!$68:$68,'P&amp;L Budget Performance 6.30.21'!$69:$69,'P&amp;L Budget Performance 6.30.21'!$70:$70,'P&amp;L Budget Performance 6.30.21'!$71:$71,'P&amp;L Budget Performance 6.30.21'!$73:$73,'P&amp;L Budget Performance 6.30.21'!$74:$74,'P&amp;L Budget Performance 6.30.21'!$76:$76,'P&amp;L Budget Performance 6.30.21'!$77:$77,'P&amp;L Budget Performance 6.30.21'!$78:$78</definedName>
    <definedName name="QB_DATA_3" localSheetId="4" hidden="1">'P&amp;L Summary 6.30.21'!$64:$64,'P&amp;L Summary 6.30.21'!$66:$66,'P&amp;L Summary 6.30.21'!$67:$67,'P&amp;L Summary 6.30.21'!$69:$69,'P&amp;L Summary 6.30.21'!$75:$75</definedName>
    <definedName name="QB_DATA_4" localSheetId="0" hidden="1">'P&amp;L Budget Performance 6.30.21'!$79:$79,'P&amp;L Budget Performance 6.30.21'!$80:$80,'P&amp;L Budget Performance 6.30.21'!$81:$81,'P&amp;L Budget Performance 6.30.21'!$84:$84,'P&amp;L Budget Performance 6.30.21'!$85:$85,'P&amp;L Budget Performance 6.30.21'!$86:$86,'P&amp;L Budget Performance 6.30.21'!$87:$87,'P&amp;L Budget Performance 6.30.21'!$88:$88,'P&amp;L Budget Performance 6.30.21'!$89:$89,'P&amp;L Budget Performance 6.30.21'!$90:$90,'P&amp;L Budget Performance 6.30.21'!$91:$91,'P&amp;L Budget Performance 6.30.21'!$92:$92,'P&amp;L Budget Performance 6.30.21'!$93:$93,'P&amp;L Budget Performance 6.30.21'!$94:$94,'P&amp;L Budget Performance 6.30.21'!$95:$95,'P&amp;L Budget Performance 6.30.21'!$96:$96</definedName>
    <definedName name="QB_DATA_5" localSheetId="0" hidden="1">'P&amp;L Budget Performance 6.30.21'!$97:$97,'P&amp;L Budget Performance 6.30.21'!$98:$98,'P&amp;L Budget Performance 6.30.21'!$100:$100,'P&amp;L Budget Performance 6.30.21'!$101:$101,'P&amp;L Budget Performance 6.30.21'!$102:$102,'P&amp;L Budget Performance 6.30.21'!$104:$104,'P&amp;L Budget Performance 6.30.21'!$105:$105,'P&amp;L Budget Performance 6.30.21'!$106:$106,'P&amp;L Budget Performance 6.30.21'!$112:$112,'P&amp;L Budget Performance 6.30.21'!$116:$116,'P&amp;L Budget Performance 6.30.21'!$118:$118,'P&amp;L Budget Performance 6.30.21'!$119:$119</definedName>
    <definedName name="QB_FORMULA_0" localSheetId="3" hidden="1">'AP Summary 6.30.21'!$M$2,'AP Summary 6.30.21'!$M$3,'AP Summary 6.30.21'!$M$4,'AP Summary 6.30.21'!$M$5,'AP Summary 6.30.21'!$M$6,'AP Summary 6.30.21'!$C$7,'AP Summary 6.30.21'!$E$7,'AP Summary 6.30.21'!$G$7,'AP Summary 6.30.21'!$I$7,'AP Summary 6.30.21'!$K$7,'AP Summary 6.30.21'!$M$7</definedName>
    <definedName name="QB_FORMULA_0" localSheetId="2" hidden="1">'AR Summary 6.30.21'!$O$3,'AR Summary 6.30.21'!$O$4,'AR Summary 6.30.21'!$O$5,'AR Summary 6.30.21'!$O$6,'AR Summary 6.30.21'!$O$7,'AR Summary 6.30.21'!$O$8,'AR Summary 6.30.21'!$O$9,'AR Summary 6.30.21'!$O$10,'AR Summary 6.30.21'!$O$11,'AR Summary 6.30.21'!$O$12,'AR Summary 6.30.21'!$O$13,'AR Summary 6.30.21'!$O$14,'AR Summary 6.30.21'!$E$15,'AR Summary 6.30.21'!$G$15,'AR Summary 6.30.21'!$I$15,'AR Summary 6.30.21'!$K$15</definedName>
    <definedName name="QB_FORMULA_0" localSheetId="1" hidden="1">'Balance Sheet 6.30.21'!$G$8,'Balance Sheet 6.30.21'!$G$17,'Balance Sheet 6.30.21'!$G$33,'Balance Sheet 6.30.21'!$G$35,'Balance Sheet 6.30.21'!$G$39,'Balance Sheet 6.30.21'!$G$42,'Balance Sheet 6.30.21'!$G$47,'Balance Sheet 6.30.21'!$G$53,'Balance Sheet 6.30.21'!$G$54,'Balance Sheet 6.30.21'!$G$55,'Balance Sheet 6.30.21'!$G$59,'Balance Sheet 6.30.21'!$G$73,'Balance Sheet 6.30.21'!$G$75,'Balance Sheet 6.30.21'!$G$76,'Balance Sheet 6.30.21'!$G$82,'Balance Sheet 6.30.21'!$G$90</definedName>
    <definedName name="QB_FORMULA_0" localSheetId="0" hidden="1">'P&amp;L Budget Performance 6.30.21'!$L$5,'P&amp;L Budget Performance 6.30.21'!$R$5,'P&amp;L Budget Performance 6.30.21'!$L$6,'P&amp;L Budget Performance 6.30.21'!$R$6,'P&amp;L Budget Performance 6.30.21'!$L$7,'P&amp;L Budget Performance 6.30.21'!$R$7,'P&amp;L Budget Performance 6.30.21'!$L$8,'P&amp;L Budget Performance 6.30.21'!$R$8,'P&amp;L Budget Performance 6.30.21'!$L$9,'P&amp;L Budget Performance 6.30.21'!$R$9,'P&amp;L Budget Performance 6.30.21'!$L$10,'P&amp;L Budget Performance 6.30.21'!$R$10,'P&amp;L Budget Performance 6.30.21'!$L$11,'P&amp;L Budget Performance 6.30.21'!$R$11,'P&amp;L Budget Performance 6.30.21'!$L$12,'P&amp;L Budget Performance 6.30.21'!$R$12</definedName>
    <definedName name="QB_FORMULA_0" localSheetId="4" hidden="1">'P&amp;L Summary 6.30.21'!$H$12,'P&amp;L Summary 6.30.21'!$H$13,'P&amp;L Summary 6.30.21'!$H$31,'P&amp;L Summary 6.30.21'!$H$35,'P&amp;L Summary 6.30.21'!$H$50,'P&amp;L Summary 6.30.21'!$H$53,'P&amp;L Summary 6.30.21'!$H$68,'P&amp;L Summary 6.30.21'!$H$70,'P&amp;L Summary 6.30.21'!$H$71,'P&amp;L Summary 6.30.21'!$H$72,'P&amp;L Summary 6.30.21'!$H$76,'P&amp;L Summary 6.30.21'!$H$77,'P&amp;L Summary 6.30.21'!$H$78</definedName>
    <definedName name="QB_FORMULA_1" localSheetId="2" hidden="1">'AR Summary 6.30.21'!$M$15,'AR Summary 6.30.21'!$O$15,'AR Summary 6.30.21'!$O$16,'AR Summary 6.30.21'!$O$17,'AR Summary 6.30.21'!$O$19,'AR Summary 6.30.21'!$O$20,'AR Summary 6.30.21'!$O$21,'AR Summary 6.30.21'!$O$22,'AR Summary 6.30.21'!$E$23,'AR Summary 6.30.21'!$G$23,'AR Summary 6.30.21'!$I$23,'AR Summary 6.30.21'!$K$23,'AR Summary 6.30.21'!$M$23,'AR Summary 6.30.21'!$O$23,'AR Summary 6.30.21'!$O$26,'AR Summary 6.30.21'!$E$27</definedName>
    <definedName name="QB_FORMULA_1" localSheetId="1" hidden="1">'Balance Sheet 6.30.21'!$G$92,'Balance Sheet 6.30.21'!$G$103,'Balance Sheet 6.30.21'!$G$104,'Balance Sheet 6.30.21'!$G$105,'Balance Sheet 6.30.21'!$G$106,'Balance Sheet 6.30.21'!$G$110,'Balance Sheet 6.30.21'!$G$111</definedName>
    <definedName name="QB_FORMULA_1" localSheetId="0" hidden="1">'P&amp;L Budget Performance 6.30.21'!$L$13,'P&amp;L Budget Performance 6.30.21'!$R$13,'P&amp;L Budget Performance 6.30.21'!$L$14,'P&amp;L Budget Performance 6.30.21'!$R$14,'P&amp;L Budget Performance 6.30.21'!$L$15,'P&amp;L Budget Performance 6.30.21'!$R$15,'P&amp;L Budget Performance 6.30.21'!$H$16,'P&amp;L Budget Performance 6.30.21'!$J$16,'P&amp;L Budget Performance 6.30.21'!$L$16,'P&amp;L Budget Performance 6.30.21'!$N$16,'P&amp;L Budget Performance 6.30.21'!$P$16,'P&amp;L Budget Performance 6.30.21'!$R$16,'P&amp;L Budget Performance 6.30.21'!$T$16,'P&amp;L Budget Performance 6.30.21'!$H$17,'P&amp;L Budget Performance 6.30.21'!$J$17,'P&amp;L Budget Performance 6.30.21'!$L$17</definedName>
    <definedName name="QB_FORMULA_10" localSheetId="0" hidden="1">'P&amp;L Budget Performance 6.30.21'!$R$78,'P&amp;L Budget Performance 6.30.21'!$L$79,'P&amp;L Budget Performance 6.30.21'!$R$79,'P&amp;L Budget Performance 6.30.21'!$L$80,'P&amp;L Budget Performance 6.30.21'!$R$80,'P&amp;L Budget Performance 6.30.21'!$H$82,'P&amp;L Budget Performance 6.30.21'!$J$82,'P&amp;L Budget Performance 6.30.21'!$L$82,'P&amp;L Budget Performance 6.30.21'!$N$82,'P&amp;L Budget Performance 6.30.21'!$P$82,'P&amp;L Budget Performance 6.30.21'!$R$82,'P&amp;L Budget Performance 6.30.21'!$T$82,'P&amp;L Budget Performance 6.30.21'!$L$84,'P&amp;L Budget Performance 6.30.21'!$R$84,'P&amp;L Budget Performance 6.30.21'!$L$85,'P&amp;L Budget Performance 6.30.21'!$R$85</definedName>
    <definedName name="QB_FORMULA_11" localSheetId="0" hidden="1">'P&amp;L Budget Performance 6.30.21'!$L$86,'P&amp;L Budget Performance 6.30.21'!$R$86,'P&amp;L Budget Performance 6.30.21'!$L$87,'P&amp;L Budget Performance 6.30.21'!$R$87,'P&amp;L Budget Performance 6.30.21'!$L$88,'P&amp;L Budget Performance 6.30.21'!$R$88,'P&amp;L Budget Performance 6.30.21'!$L$89,'P&amp;L Budget Performance 6.30.21'!$R$89,'P&amp;L Budget Performance 6.30.21'!$L$90,'P&amp;L Budget Performance 6.30.21'!$R$90,'P&amp;L Budget Performance 6.30.21'!$L$91,'P&amp;L Budget Performance 6.30.21'!$R$91,'P&amp;L Budget Performance 6.30.21'!$L$92,'P&amp;L Budget Performance 6.30.21'!$R$92,'P&amp;L Budget Performance 6.30.21'!$L$93,'P&amp;L Budget Performance 6.30.21'!$R$93</definedName>
    <definedName name="QB_FORMULA_12" localSheetId="0" hidden="1">'P&amp;L Budget Performance 6.30.21'!$L$94,'P&amp;L Budget Performance 6.30.21'!$R$94,'P&amp;L Budget Performance 6.30.21'!$L$95,'P&amp;L Budget Performance 6.30.21'!$R$95,'P&amp;L Budget Performance 6.30.21'!$L$96,'P&amp;L Budget Performance 6.30.21'!$R$96,'P&amp;L Budget Performance 6.30.21'!$L$97,'P&amp;L Budget Performance 6.30.21'!$R$97,'P&amp;L Budget Performance 6.30.21'!$L$98,'P&amp;L Budget Performance 6.30.21'!$R$98,'P&amp;L Budget Performance 6.30.21'!$L$101,'P&amp;L Budget Performance 6.30.21'!$R$101,'P&amp;L Budget Performance 6.30.21'!$L$102,'P&amp;L Budget Performance 6.30.21'!$R$102,'P&amp;L Budget Performance 6.30.21'!$H$103,'P&amp;L Budget Performance 6.30.21'!$J$103</definedName>
    <definedName name="QB_FORMULA_13" localSheetId="0" hidden="1">'P&amp;L Budget Performance 6.30.21'!$L$103,'P&amp;L Budget Performance 6.30.21'!$N$103,'P&amp;L Budget Performance 6.30.21'!$P$103,'P&amp;L Budget Performance 6.30.21'!$R$103,'P&amp;L Budget Performance 6.30.21'!$T$103,'P&amp;L Budget Performance 6.30.21'!$L$104,'P&amp;L Budget Performance 6.30.21'!$R$104,'P&amp;L Budget Performance 6.30.21'!$L$105,'P&amp;L Budget Performance 6.30.21'!$R$105,'P&amp;L Budget Performance 6.30.21'!$L$106,'P&amp;L Budget Performance 6.30.21'!$R$106,'P&amp;L Budget Performance 6.30.21'!$H$107,'P&amp;L Budget Performance 6.30.21'!$J$107,'P&amp;L Budget Performance 6.30.21'!$L$107,'P&amp;L Budget Performance 6.30.21'!$N$107,'P&amp;L Budget Performance 6.30.21'!$P$107</definedName>
    <definedName name="QB_FORMULA_14" localSheetId="0" hidden="1">'P&amp;L Budget Performance 6.30.21'!$R$107,'P&amp;L Budget Performance 6.30.21'!$T$107,'P&amp;L Budget Performance 6.30.21'!$H$108,'P&amp;L Budget Performance 6.30.21'!$J$108,'P&amp;L Budget Performance 6.30.21'!$L$108,'P&amp;L Budget Performance 6.30.21'!$N$108,'P&amp;L Budget Performance 6.30.21'!$P$108,'P&amp;L Budget Performance 6.30.21'!$R$108,'P&amp;L Budget Performance 6.30.21'!$T$108,'P&amp;L Budget Performance 6.30.21'!$H$109,'P&amp;L Budget Performance 6.30.21'!$J$109,'P&amp;L Budget Performance 6.30.21'!$L$109,'P&amp;L Budget Performance 6.30.21'!$N$109,'P&amp;L Budget Performance 6.30.21'!$P$109,'P&amp;L Budget Performance 6.30.21'!$R$109,'P&amp;L Budget Performance 6.30.21'!$T$109</definedName>
    <definedName name="QB_FORMULA_15" localSheetId="0" hidden="1">'P&amp;L Budget Performance 6.30.21'!$L$112,'P&amp;L Budget Performance 6.30.21'!$R$112,'P&amp;L Budget Performance 6.30.21'!$H$113,'P&amp;L Budget Performance 6.30.21'!$J$113,'P&amp;L Budget Performance 6.30.21'!$L$113,'P&amp;L Budget Performance 6.30.21'!$N$113,'P&amp;L Budget Performance 6.30.21'!$P$113,'P&amp;L Budget Performance 6.30.21'!$R$113,'P&amp;L Budget Performance 6.30.21'!$T$113,'P&amp;L Budget Performance 6.30.21'!$H$117,'P&amp;L Budget Performance 6.30.21'!$N$117,'P&amp;L Budget Performance 6.30.21'!$L$118,'P&amp;L Budget Performance 6.30.21'!$R$118,'P&amp;L Budget Performance 6.30.21'!$L$119,'P&amp;L Budget Performance 6.30.21'!$R$119,'P&amp;L Budget Performance 6.30.21'!$H$120</definedName>
    <definedName name="QB_FORMULA_16" localSheetId="0" hidden="1">'P&amp;L Budget Performance 6.30.21'!$J$120,'P&amp;L Budget Performance 6.30.21'!$L$120,'P&amp;L Budget Performance 6.30.21'!$N$120,'P&amp;L Budget Performance 6.30.21'!$P$120,'P&amp;L Budget Performance 6.30.21'!$R$120,'P&amp;L Budget Performance 6.30.21'!$T$120,'P&amp;L Budget Performance 6.30.21'!$H$121,'P&amp;L Budget Performance 6.30.21'!$J$121,'P&amp;L Budget Performance 6.30.21'!$L$121,'P&amp;L Budget Performance 6.30.21'!$N$121,'P&amp;L Budget Performance 6.30.21'!$P$121,'P&amp;L Budget Performance 6.30.21'!$R$121,'P&amp;L Budget Performance 6.30.21'!$T$121,'P&amp;L Budget Performance 6.30.21'!$H$122,'P&amp;L Budget Performance 6.30.21'!$J$122,'P&amp;L Budget Performance 6.30.21'!$L$122</definedName>
    <definedName name="QB_FORMULA_17" localSheetId="0" hidden="1">'P&amp;L Budget Performance 6.30.21'!$N$122,'P&amp;L Budget Performance 6.30.21'!$P$122,'P&amp;L Budget Performance 6.30.21'!$R$122,'P&amp;L Budget Performance 6.30.21'!$T$122</definedName>
    <definedName name="QB_FORMULA_2" localSheetId="2" hidden="1">'AR Summary 6.30.21'!$G$27,'AR Summary 6.30.21'!$I$27,'AR Summary 6.30.21'!$K$27,'AR Summary 6.30.21'!$M$27,'AR Summary 6.30.21'!$O$27,'AR Summary 6.30.21'!$E$28,'AR Summary 6.30.21'!$G$28,'AR Summary 6.30.21'!$I$28,'AR Summary 6.30.21'!$K$28,'AR Summary 6.30.21'!$M$28,'AR Summary 6.30.21'!$O$28,'AR Summary 6.30.21'!$E$29,'AR Summary 6.30.21'!$G$29,'AR Summary 6.30.21'!$I$29,'AR Summary 6.30.21'!$K$29,'AR Summary 6.30.21'!$M$29</definedName>
    <definedName name="QB_FORMULA_2" localSheetId="0" hidden="1">'P&amp;L Budget Performance 6.30.21'!$N$17,'P&amp;L Budget Performance 6.30.21'!$P$17,'P&amp;L Budget Performance 6.30.21'!$R$17,'P&amp;L Budget Performance 6.30.21'!$T$17,'P&amp;L Budget Performance 6.30.21'!$L$20,'P&amp;L Budget Performance 6.30.21'!$R$20,'P&amp;L Budget Performance 6.30.21'!$L$21,'P&amp;L Budget Performance 6.30.21'!$R$21,'P&amp;L Budget Performance 6.30.21'!$L$22,'P&amp;L Budget Performance 6.30.21'!$R$22,'P&amp;L Budget Performance 6.30.21'!$L$23,'P&amp;L Budget Performance 6.30.21'!$R$23,'P&amp;L Budget Performance 6.30.21'!$L$24,'P&amp;L Budget Performance 6.30.21'!$R$24,'P&amp;L Budget Performance 6.30.21'!$L$25,'P&amp;L Budget Performance 6.30.21'!$R$25</definedName>
    <definedName name="QB_FORMULA_3" localSheetId="2" hidden="1">'AR Summary 6.30.21'!$O$29</definedName>
    <definedName name="QB_FORMULA_3" localSheetId="0" hidden="1">'P&amp;L Budget Performance 6.30.21'!$L$26,'P&amp;L Budget Performance 6.30.21'!$R$26,'P&amp;L Budget Performance 6.30.21'!$L$27,'P&amp;L Budget Performance 6.30.21'!$R$27,'P&amp;L Budget Performance 6.30.21'!$L$28,'P&amp;L Budget Performance 6.30.21'!$R$28,'P&amp;L Budget Performance 6.30.21'!$L$29,'P&amp;L Budget Performance 6.30.21'!$R$29,'P&amp;L Budget Performance 6.30.21'!$L$30,'P&amp;L Budget Performance 6.30.21'!$R$30,'P&amp;L Budget Performance 6.30.21'!$L$31,'P&amp;L Budget Performance 6.30.21'!$R$31,'P&amp;L Budget Performance 6.30.21'!$L$32,'P&amp;L Budget Performance 6.30.21'!$R$32,'P&amp;L Budget Performance 6.30.21'!$L$33,'P&amp;L Budget Performance 6.30.21'!$R$33</definedName>
    <definedName name="QB_FORMULA_4" localSheetId="0" hidden="1">'P&amp;L Budget Performance 6.30.21'!$L$34,'P&amp;L Budget Performance 6.30.21'!$R$34,'P&amp;L Budget Performance 6.30.21'!$L$35,'P&amp;L Budget Performance 6.30.21'!$R$35,'P&amp;L Budget Performance 6.30.21'!$L$36,'P&amp;L Budget Performance 6.30.21'!$R$36,'P&amp;L Budget Performance 6.30.21'!$L$37,'P&amp;L Budget Performance 6.30.21'!$R$37,'P&amp;L Budget Performance 6.30.21'!$L$38,'P&amp;L Budget Performance 6.30.21'!$R$38,'P&amp;L Budget Performance 6.30.21'!$L$39,'P&amp;L Budget Performance 6.30.21'!$R$39,'P&amp;L Budget Performance 6.30.21'!$L$40,'P&amp;L Budget Performance 6.30.21'!$R$40,'P&amp;L Budget Performance 6.30.21'!$L$41,'P&amp;L Budget Performance 6.30.21'!$R$41</definedName>
    <definedName name="QB_FORMULA_5" localSheetId="0" hidden="1">'P&amp;L Budget Performance 6.30.21'!$L$42,'P&amp;L Budget Performance 6.30.21'!$R$42,'P&amp;L Budget Performance 6.30.21'!$L$44,'P&amp;L Budget Performance 6.30.21'!$R$44,'P&amp;L Budget Performance 6.30.21'!$H$45,'P&amp;L Budget Performance 6.30.21'!$J$45,'P&amp;L Budget Performance 6.30.21'!$L$45,'P&amp;L Budget Performance 6.30.21'!$N$45,'P&amp;L Budget Performance 6.30.21'!$P$45,'P&amp;L Budget Performance 6.30.21'!$R$45,'P&amp;L Budget Performance 6.30.21'!$T$45,'P&amp;L Budget Performance 6.30.21'!$L$46,'P&amp;L Budget Performance 6.30.21'!$R$46,'P&amp;L Budget Performance 6.30.21'!$L$47,'P&amp;L Budget Performance 6.30.21'!$R$47,'P&amp;L Budget Performance 6.30.21'!$L$48</definedName>
    <definedName name="QB_FORMULA_6" localSheetId="0" hidden="1">'P&amp;L Budget Performance 6.30.21'!$R$48,'P&amp;L Budget Performance 6.30.21'!$L$49,'P&amp;L Budget Performance 6.30.21'!$R$49,'P&amp;L Budget Performance 6.30.21'!$L$50,'P&amp;L Budget Performance 6.30.21'!$R$50,'P&amp;L Budget Performance 6.30.21'!$L$51,'P&amp;L Budget Performance 6.30.21'!$R$51,'P&amp;L Budget Performance 6.30.21'!$H$52,'P&amp;L Budget Performance 6.30.21'!$J$52,'P&amp;L Budget Performance 6.30.21'!$L$52,'P&amp;L Budget Performance 6.30.21'!$N$52,'P&amp;L Budget Performance 6.30.21'!$P$52,'P&amp;L Budget Performance 6.30.21'!$R$52,'P&amp;L Budget Performance 6.30.21'!$T$52,'P&amp;L Budget Performance 6.30.21'!$L$54,'P&amp;L Budget Performance 6.30.21'!$R$54</definedName>
    <definedName name="QB_FORMULA_7" localSheetId="0" hidden="1">'P&amp;L Budget Performance 6.30.21'!$L$55,'P&amp;L Budget Performance 6.30.21'!$R$55,'P&amp;L Budget Performance 6.30.21'!$L$56,'P&amp;L Budget Performance 6.30.21'!$R$56,'P&amp;L Budget Performance 6.30.21'!$L$57,'P&amp;L Budget Performance 6.30.21'!$R$57,'P&amp;L Budget Performance 6.30.21'!$L$58,'P&amp;L Budget Performance 6.30.21'!$R$58,'P&amp;L Budget Performance 6.30.21'!$L$59,'P&amp;L Budget Performance 6.30.21'!$R$59,'P&amp;L Budget Performance 6.30.21'!$L$60,'P&amp;L Budget Performance 6.30.21'!$R$60,'P&amp;L Budget Performance 6.30.21'!$L$61,'P&amp;L Budget Performance 6.30.21'!$R$61,'P&amp;L Budget Performance 6.30.21'!$L$62,'P&amp;L Budget Performance 6.30.21'!$R$62</definedName>
    <definedName name="QB_FORMULA_8" localSheetId="0" hidden="1">'P&amp;L Budget Performance 6.30.21'!$L$63,'P&amp;L Budget Performance 6.30.21'!$R$63,'P&amp;L Budget Performance 6.30.21'!$L$64,'P&amp;L Budget Performance 6.30.21'!$R$64,'P&amp;L Budget Performance 6.30.21'!$L$65,'P&amp;L Budget Performance 6.30.21'!$R$65,'P&amp;L Budget Performance 6.30.21'!$L$66,'P&amp;L Budget Performance 6.30.21'!$R$66,'P&amp;L Budget Performance 6.30.21'!$L$67,'P&amp;L Budget Performance 6.30.21'!$R$67,'P&amp;L Budget Performance 6.30.21'!$L$68,'P&amp;L Budget Performance 6.30.21'!$R$68,'P&amp;L Budget Performance 6.30.21'!$L$69,'P&amp;L Budget Performance 6.30.21'!$R$69,'P&amp;L Budget Performance 6.30.21'!$L$70,'P&amp;L Budget Performance 6.30.21'!$R$70</definedName>
    <definedName name="QB_FORMULA_9" localSheetId="0" hidden="1">'P&amp;L Budget Performance 6.30.21'!$L$71,'P&amp;L Budget Performance 6.30.21'!$R$71,'P&amp;L Budget Performance 6.30.21'!$L$74,'P&amp;L Budget Performance 6.30.21'!$R$74,'P&amp;L Budget Performance 6.30.21'!$H$75,'P&amp;L Budget Performance 6.30.21'!$J$75,'P&amp;L Budget Performance 6.30.21'!$L$75,'P&amp;L Budget Performance 6.30.21'!$N$75,'P&amp;L Budget Performance 6.30.21'!$P$75,'P&amp;L Budget Performance 6.30.21'!$R$75,'P&amp;L Budget Performance 6.30.21'!$T$75,'P&amp;L Budget Performance 6.30.21'!$L$76,'P&amp;L Budget Performance 6.30.21'!$R$76,'P&amp;L Budget Performance 6.30.21'!$L$77,'P&amp;L Budget Performance 6.30.21'!$R$77,'P&amp;L Budget Performance 6.30.21'!$L$78</definedName>
    <definedName name="QB_ROW_1" localSheetId="1" hidden="1">'Balance Sheet 6.30.21'!$A$2</definedName>
    <definedName name="QB_ROW_100250" localSheetId="0" hidden="1">'P&amp;L Budget Performance 6.30.21'!$F$30</definedName>
    <definedName name="QB_ROW_100250" localSheetId="4" hidden="1">'P&amp;L Summary 6.30.21'!$F$20</definedName>
    <definedName name="QB_ROW_10031" localSheetId="1" hidden="1">'Balance Sheet 6.30.21'!$D$80</definedName>
    <definedName name="QB_ROW_1007210" localSheetId="3" hidden="1">'AP Summary 6.30.21'!$B$5</definedName>
    <definedName name="QB_ROW_1011" localSheetId="1" hidden="1">'Balance Sheet 6.30.21'!$B$3</definedName>
    <definedName name="QB_ROW_101250" localSheetId="0" hidden="1">'P&amp;L Budget Performance 6.30.21'!$F$31</definedName>
    <definedName name="QB_ROW_1032210" localSheetId="3" hidden="1">'AP Summary 6.30.21'!$B$6</definedName>
    <definedName name="QB_ROW_103250" localSheetId="0" hidden="1">'P&amp;L Budget Performance 6.30.21'!$F$33</definedName>
    <definedName name="QB_ROW_10331" localSheetId="1" hidden="1">'Balance Sheet 6.30.21'!$D$82</definedName>
    <definedName name="QB_ROW_1040220" localSheetId="2" hidden="1">'AR Summary 6.30.21'!$C$4</definedName>
    <definedName name="QB_ROW_104250" localSheetId="0" hidden="1">'P&amp;L Budget Performance 6.30.21'!$F$34</definedName>
    <definedName name="QB_ROW_104250" localSheetId="4" hidden="1">'P&amp;L Summary 6.30.21'!$F$22</definedName>
    <definedName name="QB_ROW_105250" localSheetId="0" hidden="1">'P&amp;L Budget Performance 6.30.21'!$F$35</definedName>
    <definedName name="QB_ROW_106250" localSheetId="0" hidden="1">'P&amp;L Budget Performance 6.30.21'!$F$36</definedName>
    <definedName name="QB_ROW_106250" localSheetId="4" hidden="1">'P&amp;L Summary 6.30.21'!$F$23</definedName>
    <definedName name="QB_ROW_107250" localSheetId="0" hidden="1">'P&amp;L Budget Performance 6.30.21'!$F$37</definedName>
    <definedName name="QB_ROW_107250" localSheetId="4" hidden="1">'P&amp;L Summary 6.30.21'!$F$24</definedName>
    <definedName name="QB_ROW_108250" localSheetId="0" hidden="1">'P&amp;L Budget Performance 6.30.21'!$F$38</definedName>
    <definedName name="QB_ROW_108250" localSheetId="4" hidden="1">'P&amp;L Summary 6.30.21'!$F$25</definedName>
    <definedName name="QB_ROW_1083010" localSheetId="2" hidden="1">'AR Summary 6.30.21'!$B$24</definedName>
    <definedName name="QB_ROW_1083310" localSheetId="2" hidden="1">'AR Summary 6.30.21'!$B$28</definedName>
    <definedName name="QB_ROW_1091020" localSheetId="2" hidden="1">'AR Summary 6.30.21'!$C$25</definedName>
    <definedName name="QB_ROW_1091320" localSheetId="2" hidden="1">'AR Summary 6.30.21'!$C$27</definedName>
    <definedName name="QB_ROW_109250" localSheetId="0" hidden="1">'P&amp;L Budget Performance 6.30.21'!$F$39</definedName>
    <definedName name="QB_ROW_109250" localSheetId="4" hidden="1">'P&amp;L Summary 6.30.21'!$F$26</definedName>
    <definedName name="QB_ROW_110250" localSheetId="0" hidden="1">'P&amp;L Budget Performance 6.30.21'!$F$40</definedName>
    <definedName name="QB_ROW_110250" localSheetId="4" hidden="1">'P&amp;L Summary 6.30.21'!$F$27</definedName>
    <definedName name="QB_ROW_11031" localSheetId="1" hidden="1">'Balance Sheet 6.30.21'!$D$83</definedName>
    <definedName name="QB_ROW_111250" localSheetId="0" hidden="1">'P&amp;L Budget Performance 6.30.21'!$F$41</definedName>
    <definedName name="QB_ROW_112250" localSheetId="0" hidden="1">'P&amp;L Budget Performance 6.30.21'!$F$42</definedName>
    <definedName name="QB_ROW_112250" localSheetId="4" hidden="1">'P&amp;L Summary 6.30.21'!$F$28</definedName>
    <definedName name="QB_ROW_11330" localSheetId="1" hidden="1">'Balance Sheet 6.30.21'!$D$41</definedName>
    <definedName name="QB_ROW_11331" localSheetId="1" hidden="1">'Balance Sheet 6.30.21'!$D$92</definedName>
    <definedName name="QB_ROW_114050" localSheetId="0" hidden="1">'P&amp;L Budget Performance 6.30.21'!$F$43</definedName>
    <definedName name="QB_ROW_114050" localSheetId="4" hidden="1">'P&amp;L Summary 6.30.21'!$F$29</definedName>
    <definedName name="QB_ROW_114350" localSheetId="0" hidden="1">'P&amp;L Budget Performance 6.30.21'!$F$45</definedName>
    <definedName name="QB_ROW_114350" localSheetId="4" hidden="1">'P&amp;L Summary 6.30.21'!$F$31</definedName>
    <definedName name="QB_ROW_115220" localSheetId="2" hidden="1">'AR Summary 6.30.21'!$C$5</definedName>
    <definedName name="QB_ROW_1153220" localSheetId="2" hidden="1">'AR Summary 6.30.21'!$C$7</definedName>
    <definedName name="QB_ROW_116250" localSheetId="0" hidden="1">'P&amp;L Budget Performance 6.30.21'!$F$46</definedName>
    <definedName name="QB_ROW_116250" localSheetId="4" hidden="1">'P&amp;L Summary 6.30.21'!$F$32</definedName>
    <definedName name="QB_ROW_1167220" localSheetId="2" hidden="1">'AR Summary 6.30.21'!$C$12</definedName>
    <definedName name="QB_ROW_117250" localSheetId="0" hidden="1">'P&amp;L Budget Performance 6.30.21'!$F$47</definedName>
    <definedName name="QB_ROW_118250" localSheetId="0" hidden="1">'P&amp;L Budget Performance 6.30.21'!$F$48</definedName>
    <definedName name="QB_ROW_118250" localSheetId="4" hidden="1">'P&amp;L Summary 6.30.21'!$F$33</definedName>
    <definedName name="QB_ROW_1198220" localSheetId="2" hidden="1">'AR Summary 6.30.21'!$C$21</definedName>
    <definedName name="QB_ROW_12031" localSheetId="1" hidden="1">'Balance Sheet 6.30.21'!$D$93</definedName>
    <definedName name="QB_ROW_121250" localSheetId="0" hidden="1">'P&amp;L Budget Performance 6.30.21'!$F$49</definedName>
    <definedName name="QB_ROW_121250" localSheetId="4" hidden="1">'P&amp;L Summary 6.30.21'!$F$34</definedName>
    <definedName name="QB_ROW_122250" localSheetId="0" hidden="1">'P&amp;L Budget Performance 6.30.21'!$F$50</definedName>
    <definedName name="QB_ROW_123220" localSheetId="2" hidden="1">'AR Summary 6.30.21'!$C$6</definedName>
    <definedName name="QB_ROW_123250" localSheetId="0" hidden="1">'P&amp;L Budget Performance 6.30.21'!$F$51</definedName>
    <definedName name="QB_ROW_12331" localSheetId="1" hidden="1">'Balance Sheet 6.30.21'!$D$104</definedName>
    <definedName name="QB_ROW_125040" localSheetId="0" hidden="1">'P&amp;L Budget Performance 6.30.21'!$E$53</definedName>
    <definedName name="QB_ROW_125040" localSheetId="4" hidden="1">'P&amp;L Summary 6.30.21'!$E$36</definedName>
    <definedName name="QB_ROW_125340" localSheetId="0" hidden="1">'P&amp;L Budget Performance 6.30.21'!$E$82</definedName>
    <definedName name="QB_ROW_125340" localSheetId="4" hidden="1">'P&amp;L Summary 6.30.21'!$E$53</definedName>
    <definedName name="QB_ROW_126250" localSheetId="0" hidden="1">'P&amp;L Budget Performance 6.30.21'!$F$54</definedName>
    <definedName name="QB_ROW_1263220" localSheetId="2" hidden="1">'AR Summary 6.30.21'!$C$10</definedName>
    <definedName name="QB_ROW_127250" localSheetId="0" hidden="1">'P&amp;L Budget Performance 6.30.21'!$F$55</definedName>
    <definedName name="QB_ROW_127250" localSheetId="4" hidden="1">'P&amp;L Summary 6.30.21'!$F$37</definedName>
    <definedName name="QB_ROW_128250" localSheetId="0" hidden="1">'P&amp;L Budget Performance 6.30.21'!$F$56</definedName>
    <definedName name="QB_ROW_128250" localSheetId="4" hidden="1">'P&amp;L Summary 6.30.21'!$F$38</definedName>
    <definedName name="QB_ROW_129250" localSheetId="0" hidden="1">'P&amp;L Budget Performance 6.30.21'!$F$57</definedName>
    <definedName name="QB_ROW_130250" localSheetId="0" hidden="1">'P&amp;L Budget Performance 6.30.21'!$F$58</definedName>
    <definedName name="QB_ROW_1303230" localSheetId="2" hidden="1">'AR Summary 6.30.21'!$D$26</definedName>
    <definedName name="QB_ROW_1311" localSheetId="1" hidden="1">'Balance Sheet 6.30.21'!$B$55</definedName>
    <definedName name="QB_ROW_131250" localSheetId="0" hidden="1">'P&amp;L Budget Performance 6.30.21'!$F$59</definedName>
    <definedName name="QB_ROW_131250" localSheetId="4" hidden="1">'P&amp;L Summary 6.30.21'!$F$39</definedName>
    <definedName name="QB_ROW_132250" localSheetId="0" hidden="1">'P&amp;L Budget Performance 6.30.21'!$F$61</definedName>
    <definedName name="QB_ROW_132250" localSheetId="4" hidden="1">'P&amp;L Summary 6.30.21'!$F$41</definedName>
    <definedName name="QB_ROW_133250" localSheetId="0" hidden="1">'P&amp;L Budget Performance 6.30.21'!$F$62</definedName>
    <definedName name="QB_ROW_134250" localSheetId="0" hidden="1">'P&amp;L Budget Performance 6.30.21'!$F$63</definedName>
    <definedName name="QB_ROW_135250" localSheetId="0" hidden="1">'P&amp;L Budget Performance 6.30.21'!$F$64</definedName>
    <definedName name="QB_ROW_135250" localSheetId="4" hidden="1">'P&amp;L Summary 6.30.21'!$F$42</definedName>
    <definedName name="QB_ROW_137250" localSheetId="0" hidden="1">'P&amp;L Budget Performance 6.30.21'!$F$65</definedName>
    <definedName name="QB_ROW_138250" localSheetId="0" hidden="1">'P&amp;L Budget Performance 6.30.21'!$F$66</definedName>
    <definedName name="QB_ROW_139350" localSheetId="0" hidden="1">'P&amp;L Budget Performance 6.30.21'!$F$67</definedName>
    <definedName name="QB_ROW_139350" localSheetId="4" hidden="1">'P&amp;L Summary 6.30.21'!$F$43</definedName>
    <definedName name="QB_ROW_14011" localSheetId="1" hidden="1">'Balance Sheet 6.30.21'!$B$107</definedName>
    <definedName name="QB_ROW_140250" localSheetId="0" hidden="1">'P&amp;L Budget Performance 6.30.21'!$F$68</definedName>
    <definedName name="QB_ROW_140250" localSheetId="4" hidden="1">'P&amp;L Summary 6.30.21'!$F$44</definedName>
    <definedName name="QB_ROW_141250" localSheetId="0" hidden="1">'P&amp;L Budget Performance 6.30.21'!$F$69</definedName>
    <definedName name="QB_ROW_141250" localSheetId="4" hidden="1">'P&amp;L Summary 6.30.21'!$F$45</definedName>
    <definedName name="QB_ROW_142250" localSheetId="0" hidden="1">'P&amp;L Budget Performance 6.30.21'!$F$70</definedName>
    <definedName name="QB_ROW_142250" localSheetId="4" hidden="1">'P&amp;L Summary 6.30.21'!$F$46</definedName>
    <definedName name="QB_ROW_14311" localSheetId="1" hidden="1">'Balance Sheet 6.30.21'!$B$110</definedName>
    <definedName name="QB_ROW_143250" localSheetId="0" hidden="1">'P&amp;L Budget Performance 6.30.21'!$F$71</definedName>
    <definedName name="QB_ROW_144050" localSheetId="0" hidden="1">'P&amp;L Budget Performance 6.30.21'!$F$72</definedName>
    <definedName name="QB_ROW_144050" localSheetId="4" hidden="1">'P&amp;L Summary 6.30.21'!$F$47</definedName>
    <definedName name="QB_ROW_144350" localSheetId="0" hidden="1">'P&amp;L Budget Performance 6.30.21'!$F$75</definedName>
    <definedName name="QB_ROW_144350" localSheetId="4" hidden="1">'P&amp;L Summary 6.30.21'!$F$50</definedName>
    <definedName name="QB_ROW_145260" localSheetId="0" hidden="1">'P&amp;L Budget Performance 6.30.21'!$G$73</definedName>
    <definedName name="QB_ROW_145260" localSheetId="4" hidden="1">'P&amp;L Summary 6.30.21'!$G$48</definedName>
    <definedName name="QB_ROW_146250" localSheetId="0" hidden="1">'P&amp;L Budget Performance 6.30.21'!$F$76</definedName>
    <definedName name="QB_ROW_147250" localSheetId="0" hidden="1">'P&amp;L Budget Performance 6.30.21'!$F$77</definedName>
    <definedName name="QB_ROW_148250" localSheetId="0" hidden="1">'P&amp;L Budget Performance 6.30.21'!$F$78</definedName>
    <definedName name="QB_ROW_149250" localSheetId="0" hidden="1">'P&amp;L Budget Performance 6.30.21'!$F$79</definedName>
    <definedName name="QB_ROW_149250" localSheetId="4" hidden="1">'P&amp;L Summary 6.30.21'!$F$51</definedName>
    <definedName name="QB_ROW_150250" localSheetId="0" hidden="1">'P&amp;L Budget Performance 6.30.21'!$F$80</definedName>
    <definedName name="QB_ROW_151250" localSheetId="0" hidden="1">'P&amp;L Budget Performance 6.30.21'!$F$81</definedName>
    <definedName name="QB_ROW_151250" localSheetId="4" hidden="1">'P&amp;L Summary 6.30.21'!$F$52</definedName>
    <definedName name="QB_ROW_153040" localSheetId="0" hidden="1">'P&amp;L Budget Performance 6.30.21'!$E$83</definedName>
    <definedName name="QB_ROW_153040" localSheetId="4" hidden="1">'P&amp;L Summary 6.30.21'!$E$54</definedName>
    <definedName name="QB_ROW_153340" localSheetId="0" hidden="1">'P&amp;L Budget Performance 6.30.21'!$E$107</definedName>
    <definedName name="QB_ROW_153340" localSheetId="4" hidden="1">'P&amp;L Summary 6.30.21'!$E$70</definedName>
    <definedName name="QB_ROW_154250" localSheetId="0" hidden="1">'P&amp;L Budget Performance 6.30.21'!$F$84</definedName>
    <definedName name="QB_ROW_154250" localSheetId="4" hidden="1">'P&amp;L Summary 6.30.21'!$F$55</definedName>
    <definedName name="QB_ROW_155250" localSheetId="0" hidden="1">'P&amp;L Budget Performance 6.30.21'!$F$85</definedName>
    <definedName name="QB_ROW_156250" localSheetId="0" hidden="1">'P&amp;L Budget Performance 6.30.21'!$F$86</definedName>
    <definedName name="QB_ROW_156250" localSheetId="4" hidden="1">'P&amp;L Summary 6.30.21'!$F$56</definedName>
    <definedName name="QB_ROW_159250" localSheetId="0" hidden="1">'P&amp;L Budget Performance 6.30.21'!$F$87</definedName>
    <definedName name="QB_ROW_160250" localSheetId="0" hidden="1">'P&amp;L Budget Performance 6.30.21'!$F$88</definedName>
    <definedName name="QB_ROW_160250" localSheetId="4" hidden="1">'P&amp;L Summary 6.30.21'!$F$57</definedName>
    <definedName name="QB_ROW_16030" localSheetId="1" hidden="1">'Balance Sheet 6.30.21'!$D$50</definedName>
    <definedName name="QB_ROW_161250" localSheetId="0" hidden="1">'P&amp;L Budget Performance 6.30.21'!$F$89</definedName>
    <definedName name="QB_ROW_163250" localSheetId="0" hidden="1">'P&amp;L Budget Performance 6.30.21'!$F$90</definedName>
    <definedName name="QB_ROW_16330" localSheetId="1" hidden="1">'Balance Sheet 6.30.21'!$D$53</definedName>
    <definedName name="QB_ROW_164250" localSheetId="0" hidden="1">'P&amp;L Budget Performance 6.30.21'!$F$91</definedName>
    <definedName name="QB_ROW_164250" localSheetId="4" hidden="1">'P&amp;L Summary 6.30.21'!$F$58</definedName>
    <definedName name="QB_ROW_165220" localSheetId="2" hidden="1">'AR Summary 6.30.21'!$C$8</definedName>
    <definedName name="QB_ROW_165250" localSheetId="0" hidden="1">'P&amp;L Budget Performance 6.30.21'!$F$92</definedName>
    <definedName name="QB_ROW_165250" localSheetId="4" hidden="1">'P&amp;L Summary 6.30.21'!$F$59</definedName>
    <definedName name="QB_ROW_167250" localSheetId="0" hidden="1">'P&amp;L Budget Performance 6.30.21'!$F$94</definedName>
    <definedName name="QB_ROW_167250" localSheetId="4" hidden="1">'P&amp;L Summary 6.30.21'!$F$61</definedName>
    <definedName name="QB_ROW_168250" localSheetId="0" hidden="1">'P&amp;L Budget Performance 6.30.21'!$F$95</definedName>
    <definedName name="QB_ROW_169250" localSheetId="0" hidden="1">'P&amp;L Budget Performance 6.30.21'!$F$96</definedName>
    <definedName name="QB_ROW_169250" localSheetId="4" hidden="1">'P&amp;L Summary 6.30.21'!$F$62</definedName>
    <definedName name="QB_ROW_170250" localSheetId="0" hidden="1">'P&amp;L Budget Performance 6.30.21'!$F$97</definedName>
    <definedName name="QB_ROW_170250" localSheetId="4" hidden="1">'P&amp;L Summary 6.30.21'!$F$63</definedName>
    <definedName name="QB_ROW_171250" localSheetId="0" hidden="1">'P&amp;L Budget Performance 6.30.21'!$F$98</definedName>
    <definedName name="QB_ROW_171250" localSheetId="4" hidden="1">'P&amp;L Summary 6.30.21'!$F$64</definedName>
    <definedName name="QB_ROW_17221" localSheetId="1" hidden="1">'Balance Sheet 6.30.21'!$C$109</definedName>
    <definedName name="QB_ROW_17240" localSheetId="1" hidden="1">'Balance Sheet 6.30.21'!$E$51</definedName>
    <definedName name="QB_ROW_173050" localSheetId="0" hidden="1">'P&amp;L Budget Performance 6.30.21'!$F$99</definedName>
    <definedName name="QB_ROW_173050" localSheetId="4" hidden="1">'P&amp;L Summary 6.30.21'!$F$65</definedName>
    <definedName name="QB_ROW_173260" localSheetId="0" hidden="1">'P&amp;L Budget Performance 6.30.21'!$G$102</definedName>
    <definedName name="QB_ROW_173350" localSheetId="0" hidden="1">'P&amp;L Budget Performance 6.30.21'!$F$103</definedName>
    <definedName name="QB_ROW_173350" localSheetId="4" hidden="1">'P&amp;L Summary 6.30.21'!$F$68</definedName>
    <definedName name="QB_ROW_174260" localSheetId="0" hidden="1">'P&amp;L Budget Performance 6.30.21'!$G$100</definedName>
    <definedName name="QB_ROW_174260" localSheetId="4" hidden="1">'P&amp;L Summary 6.30.21'!$G$66</definedName>
    <definedName name="QB_ROW_175250" localSheetId="0" hidden="1">'P&amp;L Budget Performance 6.30.21'!$F$104</definedName>
    <definedName name="QB_ROW_176250" localSheetId="0" hidden="1">'P&amp;L Budget Performance 6.30.21'!$F$105</definedName>
    <definedName name="QB_ROW_176250" localSheetId="4" hidden="1">'P&amp;L Summary 6.30.21'!$F$69</definedName>
    <definedName name="QB_ROW_18010" localSheetId="2" hidden="1">'AR Summary 6.30.21'!$B$2</definedName>
    <definedName name="QB_ROW_18301" localSheetId="0" hidden="1">'P&amp;L Budget Performance 6.30.21'!$A$122</definedName>
    <definedName name="QB_ROW_18301" localSheetId="4" hidden="1">'P&amp;L Summary 6.30.21'!$A$78</definedName>
    <definedName name="QB_ROW_18310" localSheetId="2" hidden="1">'AR Summary 6.30.21'!$B$15</definedName>
    <definedName name="QB_ROW_184030" localSheetId="0" hidden="1">'P&amp;L Budget Performance 6.30.21'!$D$115</definedName>
    <definedName name="QB_ROW_184330" localSheetId="0" hidden="1">'P&amp;L Budget Performance 6.30.21'!$D$117</definedName>
    <definedName name="QB_ROW_186250" localSheetId="0" hidden="1">'P&amp;L Budget Performance 6.30.21'!$F$32</definedName>
    <definedName name="QB_ROW_186250" localSheetId="4" hidden="1">'P&amp;L Summary 6.30.21'!$F$21</definedName>
    <definedName name="QB_ROW_189220" localSheetId="2" hidden="1">'AR Summary 6.30.21'!$C$9</definedName>
    <definedName name="QB_ROW_19011" localSheetId="0" hidden="1">'P&amp;L Budget Performance 6.30.21'!$B$3</definedName>
    <definedName name="QB_ROW_19011" localSheetId="4" hidden="1">'P&amp;L Summary 6.30.21'!$B$2</definedName>
    <definedName name="QB_ROW_191240" localSheetId="0" hidden="1">'P&amp;L Budget Performance 6.30.21'!$E$116</definedName>
    <definedName name="QB_ROW_19240" localSheetId="1" hidden="1">'Balance Sheet 6.30.21'!$E$52</definedName>
    <definedName name="QB_ROW_19311" localSheetId="0" hidden="1">'P&amp;L Budget Performance 6.30.21'!$B$109</definedName>
    <definedName name="QB_ROW_19311" localSheetId="4" hidden="1">'P&amp;L Summary 6.30.21'!$B$72</definedName>
    <definedName name="QB_ROW_200260" localSheetId="0" hidden="1">'P&amp;L Budget Performance 6.30.21'!$G$101</definedName>
    <definedName name="QB_ROW_200260" localSheetId="4" hidden="1">'P&amp;L Summary 6.30.21'!$G$67</definedName>
    <definedName name="QB_ROW_20031" localSheetId="0" hidden="1">'P&amp;L Budget Performance 6.30.21'!$D$4</definedName>
    <definedName name="QB_ROW_20031" localSheetId="4" hidden="1">'P&amp;L Summary 6.30.21'!$D$3</definedName>
    <definedName name="QB_ROW_201260" localSheetId="0" hidden="1">'P&amp;L Budget Performance 6.30.21'!$G$44</definedName>
    <definedName name="QB_ROW_201260" localSheetId="4" hidden="1">'P&amp;L Summary 6.30.21'!$G$30</definedName>
    <definedName name="QB_ROW_202040" localSheetId="1" hidden="1">'Balance Sheet 6.30.21'!$E$97</definedName>
    <definedName name="QB_ROW_2021" localSheetId="1" hidden="1">'Balance Sheet 6.30.21'!$C$4</definedName>
    <definedName name="QB_ROW_202340" localSheetId="1" hidden="1">'Balance Sheet 6.30.21'!$E$103</definedName>
    <definedName name="QB_ROW_203250" localSheetId="1" hidden="1">'Balance Sheet 6.30.21'!$F$102</definedName>
    <definedName name="QB_ROW_20331" localSheetId="0" hidden="1">'P&amp;L Budget Performance 6.30.21'!$D$16</definedName>
    <definedName name="QB_ROW_20331" localSheetId="4" hidden="1">'P&amp;L Summary 6.30.21'!$D$12</definedName>
    <definedName name="QB_ROW_204250" localSheetId="1" hidden="1">'Balance Sheet 6.30.21'!$F$101</definedName>
    <definedName name="QB_ROW_207250" localSheetId="1" hidden="1">'Balance Sheet 6.30.21'!$F$100</definedName>
    <definedName name="QB_ROW_208260" localSheetId="0" hidden="1">'P&amp;L Budget Performance 6.30.21'!$G$74</definedName>
    <definedName name="QB_ROW_208260" localSheetId="4" hidden="1">'P&amp;L Summary 6.30.21'!$G$49</definedName>
    <definedName name="QB_ROW_21031" localSheetId="0" hidden="1">'P&amp;L Budget Performance 6.30.21'!$D$18</definedName>
    <definedName name="QB_ROW_21031" localSheetId="4" hidden="1">'P&amp;L Summary 6.30.21'!$D$14</definedName>
    <definedName name="QB_ROW_212250" localSheetId="1" hidden="1">'Balance Sheet 6.30.21'!$F$99</definedName>
    <definedName name="QB_ROW_213220" localSheetId="2" hidden="1">'AR Summary 6.30.21'!$C$11</definedName>
    <definedName name="QB_ROW_21331" localSheetId="0" hidden="1">'P&amp;L Budget Performance 6.30.21'!$D$108</definedName>
    <definedName name="QB_ROW_21331" localSheetId="4" hidden="1">'P&amp;L Summary 6.30.21'!$D$71</definedName>
    <definedName name="QB_ROW_214250" localSheetId="1" hidden="1">'Balance Sheet 6.30.21'!$F$98</definedName>
    <definedName name="QB_ROW_22011" localSheetId="0" hidden="1">'P&amp;L Budget Performance 6.30.21'!$B$110</definedName>
    <definedName name="QB_ROW_22011" localSheetId="4" hidden="1">'P&amp;L Summary 6.30.21'!$B$73</definedName>
    <definedName name="QB_ROW_2220" localSheetId="1" hidden="1">'Balance Sheet 6.30.21'!$C$108</definedName>
    <definedName name="QB_ROW_22311" localSheetId="0" hidden="1">'P&amp;L Budget Performance 6.30.21'!$B$121</definedName>
    <definedName name="QB_ROW_22311" localSheetId="4" hidden="1">'P&amp;L Summary 6.30.21'!$B$77</definedName>
    <definedName name="QB_ROW_23021" localSheetId="0" hidden="1">'P&amp;L Budget Performance 6.30.21'!$C$111</definedName>
    <definedName name="QB_ROW_23021" localSheetId="4" hidden="1">'P&amp;L Summary 6.30.21'!$C$74</definedName>
    <definedName name="QB_ROW_2321" localSheetId="1" hidden="1">'Balance Sheet 6.30.21'!$C$39</definedName>
    <definedName name="QB_ROW_23321" localSheetId="0" hidden="1">'P&amp;L Budget Performance 6.30.21'!$C$113</definedName>
    <definedName name="QB_ROW_23321" localSheetId="4" hidden="1">'P&amp;L Summary 6.30.21'!$C$76</definedName>
    <definedName name="QB_ROW_236040" localSheetId="1" hidden="1">'Balance Sheet 6.30.21'!$E$6</definedName>
    <definedName name="QB_ROW_236340" localSheetId="1" hidden="1">'Balance Sheet 6.30.21'!$E$8</definedName>
    <definedName name="QB_ROW_237240" localSheetId="1" hidden="1">'Balance Sheet 6.30.21'!$E$34</definedName>
    <definedName name="QB_ROW_239240" localSheetId="0" hidden="1">'P&amp;L Budget Performance 6.30.21'!$E$15</definedName>
    <definedName name="QB_ROW_24021" localSheetId="0" hidden="1">'P&amp;L Budget Performance 6.30.21'!$C$114</definedName>
    <definedName name="QB_ROW_24321" localSheetId="0" hidden="1">'P&amp;L Budget Performance 6.30.21'!$C$120</definedName>
    <definedName name="QB_ROW_264250" localSheetId="1" hidden="1">'Balance Sheet 6.30.21'!$F$87</definedName>
    <definedName name="QB_ROW_265250" localSheetId="1" hidden="1">'Balance Sheet 6.30.21'!$F$88</definedName>
    <definedName name="QB_ROW_271250" localSheetId="0" hidden="1">'P&amp;L Budget Performance 6.30.21'!$F$60</definedName>
    <definedName name="QB_ROW_271250" localSheetId="4" hidden="1">'P&amp;L Summary 6.30.21'!$F$40</definedName>
    <definedName name="QB_ROW_272250" localSheetId="0" hidden="1">'P&amp;L Budget Performance 6.30.21'!$F$93</definedName>
    <definedName name="QB_ROW_272250" localSheetId="4" hidden="1">'P&amp;L Summary 6.30.21'!$F$60</definedName>
    <definedName name="QB_ROW_275220" localSheetId="2" hidden="1">'AR Summary 6.30.21'!$C$13</definedName>
    <definedName name="QB_ROW_277230" localSheetId="0" hidden="1">'P&amp;L Budget Performance 6.30.21'!$D$118</definedName>
    <definedName name="QB_ROW_286250" localSheetId="1" hidden="1">'Balance Sheet 6.30.21'!$F$7</definedName>
    <definedName name="QB_ROW_29020" localSheetId="1" hidden="1">'Balance Sheet 6.30.21'!$C$57</definedName>
    <definedName name="QB_ROW_292220" localSheetId="2" hidden="1">'AR Summary 6.30.21'!$C$14</definedName>
    <definedName name="QB_ROW_29320" localSheetId="1" hidden="1">'Balance Sheet 6.30.21'!$C$59</definedName>
    <definedName name="QB_ROW_298250" localSheetId="0" hidden="1">'P&amp;L Budget Performance 6.30.21'!$F$29</definedName>
    <definedName name="QB_ROW_299250" localSheetId="0" hidden="1">'P&amp;L Budget Performance 6.30.21'!$F$106</definedName>
    <definedName name="QB_ROW_30020" localSheetId="1" hidden="1">'Balance Sheet 6.30.21'!$C$62</definedName>
    <definedName name="QB_ROW_300230" localSheetId="0" hidden="1">'P&amp;L Budget Performance 6.30.21'!$D$119</definedName>
    <definedName name="QB_ROW_301" localSheetId="1" hidden="1">'Balance Sheet 6.30.21'!$A$76</definedName>
    <definedName name="QB_ROW_3021" localSheetId="1" hidden="1">'Balance Sheet 6.30.21'!$C$40</definedName>
    <definedName name="QB_ROW_30230" localSheetId="1" hidden="1">'Balance Sheet 6.30.21'!$D$72</definedName>
    <definedName name="QB_ROW_30320" localSheetId="1" hidden="1">'Balance Sheet 6.30.21'!$C$73</definedName>
    <definedName name="QB_ROW_306230" localSheetId="1" hidden="1">'Balance Sheet 6.30.21'!$D$38</definedName>
    <definedName name="QB_ROW_307030" localSheetId="1" hidden="1">'Balance Sheet 6.30.21'!$D$44</definedName>
    <definedName name="QB_ROW_307240" localSheetId="1" hidden="1">'Balance Sheet 6.30.21'!$E$46</definedName>
    <definedName name="QB_ROW_307330" localSheetId="1" hidden="1">'Balance Sheet 6.30.21'!$D$47</definedName>
    <definedName name="QB_ROW_31301" localSheetId="2" hidden="1">'AR Summary 6.30.21'!$A$29</definedName>
    <definedName name="QB_ROW_313230" localSheetId="1" hidden="1">'Balance Sheet 6.30.21'!$D$66</definedName>
    <definedName name="QB_ROW_320240" localSheetId="1" hidden="1">'Balance Sheet 6.30.21'!$E$45</definedName>
    <definedName name="QB_ROW_32220" localSheetId="1" hidden="1">'Balance Sheet 6.30.21'!$C$74</definedName>
    <definedName name="QB_ROW_32301" localSheetId="3" hidden="1">'AP Summary 6.30.21'!$A$7</definedName>
    <definedName name="QB_ROW_329040" localSheetId="1" hidden="1">'Balance Sheet 6.30.21'!$E$9</definedName>
    <definedName name="QB_ROW_329340" localSheetId="1" hidden="1">'Balance Sheet 6.30.21'!$E$17</definedName>
    <definedName name="QB_ROW_3321" localSheetId="1" hidden="1">'Balance Sheet 6.30.21'!$C$42</definedName>
    <definedName name="QB_ROW_334220" localSheetId="1" hidden="1">'Balance Sheet 6.30.21'!$C$60</definedName>
    <definedName name="QB_ROW_335250" localSheetId="1" hidden="1">'Balance Sheet 6.30.21'!$F$14</definedName>
    <definedName name="QB_ROW_336250" localSheetId="1" hidden="1">'Balance Sheet 6.30.21'!$F$11</definedName>
    <definedName name="QB_ROW_337230" localSheetId="1" hidden="1">'Balance Sheet 6.30.21'!$D$49</definedName>
    <definedName name="QB_ROW_338250" localSheetId="1" hidden="1">'Balance Sheet 6.30.21'!$F$10</definedName>
    <definedName name="QB_ROW_339250" localSheetId="1" hidden="1">'Balance Sheet 6.30.21'!$F$12</definedName>
    <definedName name="QB_ROW_340250" localSheetId="1" hidden="1">'Balance Sheet 6.30.21'!$F$13</definedName>
    <definedName name="QB_ROW_341250" localSheetId="1" hidden="1">'Balance Sheet 6.30.21'!$F$16</definedName>
    <definedName name="QB_ROW_342250" localSheetId="1" hidden="1">'Balance Sheet 6.30.21'!$F$86</definedName>
    <definedName name="QB_ROW_34240" localSheetId="1" hidden="1">'Balance Sheet 6.30.21'!$E$81</definedName>
    <definedName name="QB_ROW_343250" localSheetId="1" hidden="1">'Balance Sheet 6.30.21'!$F$15</definedName>
    <definedName name="QB_ROW_344230" localSheetId="1" hidden="1">'Balance Sheet 6.30.21'!$D$67</definedName>
    <definedName name="QB_ROW_345230" localSheetId="1" hidden="1">'Balance Sheet 6.30.21'!$D$68</definedName>
    <definedName name="QB_ROW_346230" localSheetId="1" hidden="1">'Balance Sheet 6.30.21'!$D$65</definedName>
    <definedName name="QB_ROW_347230" localSheetId="1" hidden="1">'Balance Sheet 6.30.21'!$D$64</definedName>
    <definedName name="QB_ROW_348040" localSheetId="1" hidden="1">'Balance Sheet 6.30.21'!$E$18</definedName>
    <definedName name="QB_ROW_348250" localSheetId="1" hidden="1">'Balance Sheet 6.30.21'!$F$32</definedName>
    <definedName name="QB_ROW_348340" localSheetId="1" hidden="1">'Balance Sheet 6.30.21'!$E$33</definedName>
    <definedName name="QB_ROW_349210" localSheetId="2" hidden="1">'AR Summary 6.30.21'!$B$17</definedName>
    <definedName name="QB_ROW_349250" localSheetId="1" hidden="1">'Balance Sheet 6.30.21'!$F$20</definedName>
    <definedName name="QB_ROW_350250" localSheetId="1" hidden="1">'Balance Sheet 6.30.21'!$F$85</definedName>
    <definedName name="QB_ROW_351250" localSheetId="1" hidden="1">'Balance Sheet 6.30.21'!$F$22</definedName>
    <definedName name="QB_ROW_353230" localSheetId="1" hidden="1">'Balance Sheet 6.30.21'!$D$58</definedName>
    <definedName name="QB_ROW_354250" localSheetId="1" hidden="1">'Balance Sheet 6.30.21'!$F$25</definedName>
    <definedName name="QB_ROW_356250" localSheetId="1" hidden="1">'Balance Sheet 6.30.21'!$F$30</definedName>
    <definedName name="QB_ROW_357010" localSheetId="2" hidden="1">'AR Summary 6.30.21'!$B$18</definedName>
    <definedName name="QB_ROW_357250" localSheetId="1" hidden="1">'Balance Sheet 6.30.21'!$F$29</definedName>
    <definedName name="QB_ROW_357310" localSheetId="2" hidden="1">'AR Summary 6.30.21'!$B$23</definedName>
    <definedName name="QB_ROW_358250" localSheetId="1" hidden="1">'Balance Sheet 6.30.21'!$F$26</definedName>
    <definedName name="QB_ROW_359240" localSheetId="1" hidden="1">'Balance Sheet 6.30.21'!$E$91</definedName>
    <definedName name="QB_ROW_360250" localSheetId="1" hidden="1">'Balance Sheet 6.30.21'!$F$27</definedName>
    <definedName name="QB_ROW_36040" localSheetId="1" hidden="1">'Balance Sheet 6.30.21'!$E$84</definedName>
    <definedName name="QB_ROW_361250" localSheetId="1" hidden="1">'Balance Sheet 6.30.21'!$F$21</definedName>
    <definedName name="QB_ROW_362250" localSheetId="1" hidden="1">'Balance Sheet 6.30.21'!$F$31</definedName>
    <definedName name="QB_ROW_36250" localSheetId="1" hidden="1">'Balance Sheet 6.30.21'!$F$89</definedName>
    <definedName name="QB_ROW_363250" localSheetId="1" hidden="1">'Balance Sheet 6.30.21'!$F$24</definedName>
    <definedName name="QB_ROW_36340" localSheetId="1" hidden="1">'Balance Sheet 6.30.21'!$E$90</definedName>
    <definedName name="QB_ROW_364220" localSheetId="1" hidden="1">'Balance Sheet 6.30.21'!$C$61</definedName>
    <definedName name="QB_ROW_365250" localSheetId="1" hidden="1">'Balance Sheet 6.30.21'!$F$28</definedName>
    <definedName name="QB_ROW_366230" localSheetId="1" hidden="1">'Balance Sheet 6.30.21'!$D$69</definedName>
    <definedName name="QB_ROW_367250" localSheetId="1" hidden="1">'Balance Sheet 6.30.21'!$F$19</definedName>
    <definedName name="QB_ROW_368230" localSheetId="1" hidden="1">'Balance Sheet 6.30.21'!$D$48</definedName>
    <definedName name="QB_ROW_369230" localSheetId="1" hidden="1">'Balance Sheet 6.30.21'!$D$70</definedName>
    <definedName name="QB_ROW_370220" localSheetId="2" hidden="1">'AR Summary 6.30.21'!$C$19</definedName>
    <definedName name="QB_ROW_370250" localSheetId="1" hidden="1">'Balance Sheet 6.30.21'!$F$23</definedName>
    <definedName name="QB_ROW_371230" localSheetId="1" hidden="1">'Balance Sheet 6.30.21'!$D$63</definedName>
    <definedName name="QB_ROW_372230" localSheetId="1" hidden="1">'Balance Sheet 6.30.21'!$D$71</definedName>
    <definedName name="QB_ROW_37240" localSheetId="1" hidden="1">'Balance Sheet 6.30.21'!$E$94</definedName>
    <definedName name="QB_ROW_38340" localSheetId="1" hidden="1">'Balance Sheet 6.30.21'!$E$95</definedName>
    <definedName name="QB_ROW_385220" localSheetId="2" hidden="1">'AR Summary 6.30.21'!$C$20</definedName>
    <definedName name="QB_ROW_4021" localSheetId="1" hidden="1">'Balance Sheet 6.30.21'!$C$43</definedName>
    <definedName name="QB_ROW_42240" localSheetId="1" hidden="1">'Balance Sheet 6.30.21'!$E$96</definedName>
    <definedName name="QB_ROW_4321" localSheetId="1" hidden="1">'Balance Sheet 6.30.21'!$C$54</definedName>
    <definedName name="QB_ROW_477220" localSheetId="2" hidden="1">'AR Summary 6.30.21'!$C$22</definedName>
    <definedName name="QB_ROW_5011" localSheetId="1" hidden="1">'Balance Sheet 6.30.21'!$B$56</definedName>
    <definedName name="QB_ROW_5311" localSheetId="1" hidden="1">'Balance Sheet 6.30.21'!$B$75</definedName>
    <definedName name="QB_ROW_56220" localSheetId="2" hidden="1">'AR Summary 6.30.21'!$C$3</definedName>
    <definedName name="QB_ROW_602210" localSheetId="3" hidden="1">'AP Summary 6.30.21'!$B$2</definedName>
    <definedName name="QB_ROW_6030" localSheetId="1" hidden="1">'Balance Sheet 6.30.21'!$D$5</definedName>
    <definedName name="QB_ROW_63240" localSheetId="0" hidden="1">'P&amp;L Budget Performance 6.30.21'!$E$5</definedName>
    <definedName name="QB_ROW_63240" localSheetId="4" hidden="1">'P&amp;L Summary 6.30.21'!$E$4</definedName>
    <definedName name="QB_ROW_6330" localSheetId="1" hidden="1">'Balance Sheet 6.30.21'!$D$35</definedName>
    <definedName name="QB_ROW_641210" localSheetId="3" hidden="1">'AP Summary 6.30.21'!$B$3</definedName>
    <definedName name="QB_ROW_64240" localSheetId="0" hidden="1">'P&amp;L Budget Performance 6.30.21'!$E$6</definedName>
    <definedName name="QB_ROW_65240" localSheetId="0" hidden="1">'P&amp;L Budget Performance 6.30.21'!$E$7</definedName>
    <definedName name="QB_ROW_66240" localSheetId="0" hidden="1">'P&amp;L Budget Performance 6.30.21'!$E$8</definedName>
    <definedName name="QB_ROW_66240" localSheetId="4" hidden="1">'P&amp;L Summary 6.30.21'!$E$5</definedName>
    <definedName name="QB_ROW_68240" localSheetId="0" hidden="1">'P&amp;L Budget Performance 6.30.21'!$E$9</definedName>
    <definedName name="QB_ROW_68240" localSheetId="4" hidden="1">'P&amp;L Summary 6.30.21'!$E$6</definedName>
    <definedName name="QB_ROW_69240" localSheetId="0" hidden="1">'P&amp;L Budget Performance 6.30.21'!$E$10</definedName>
    <definedName name="QB_ROW_69240" localSheetId="4" hidden="1">'P&amp;L Summary 6.30.21'!$E$7</definedName>
    <definedName name="QB_ROW_7001" localSheetId="1" hidden="1">'Balance Sheet 6.30.21'!$A$77</definedName>
    <definedName name="QB_ROW_70240" localSheetId="0" hidden="1">'P&amp;L Budget Performance 6.30.21'!$E$11</definedName>
    <definedName name="QB_ROW_70240" localSheetId="4" hidden="1">'P&amp;L Summary 6.30.21'!$E$8</definedName>
    <definedName name="QB_ROW_71230" localSheetId="0" hidden="1">'P&amp;L Budget Performance 6.30.21'!$D$112</definedName>
    <definedName name="QB_ROW_71230" localSheetId="4" hidden="1">'P&amp;L Summary 6.30.21'!$D$75</definedName>
    <definedName name="QB_ROW_72240" localSheetId="0" hidden="1">'P&amp;L Budget Performance 6.30.21'!$E$12</definedName>
    <definedName name="QB_ROW_72240" localSheetId="4" hidden="1">'P&amp;L Summary 6.30.21'!$E$9</definedName>
    <definedName name="QB_ROW_7301" localSheetId="1" hidden="1">'Balance Sheet 6.30.21'!$A$111</definedName>
    <definedName name="QB_ROW_73240" localSheetId="0" hidden="1">'P&amp;L Budget Performance 6.30.21'!$E$13</definedName>
    <definedName name="QB_ROW_73240" localSheetId="4" hidden="1">'P&amp;L Summary 6.30.21'!$E$10</definedName>
    <definedName name="QB_ROW_75240" localSheetId="0" hidden="1">'P&amp;L Budget Performance 6.30.21'!$E$14</definedName>
    <definedName name="QB_ROW_75240" localSheetId="4" hidden="1">'P&amp;L Summary 6.30.21'!$E$11</definedName>
    <definedName name="QB_ROW_8011" localSheetId="1" hidden="1">'Balance Sheet 6.30.21'!$B$78</definedName>
    <definedName name="QB_ROW_814210" localSheetId="3" hidden="1">'AP Summary 6.30.21'!$B$4</definedName>
    <definedName name="QB_ROW_8230" localSheetId="1" hidden="1">'Balance Sheet 6.30.21'!$D$36</definedName>
    <definedName name="QB_ROW_8311" localSheetId="1" hidden="1">'Balance Sheet 6.30.21'!$B$106</definedName>
    <definedName name="QB_ROW_85040" localSheetId="0" hidden="1">'P&amp;L Budget Performance 6.30.21'!$E$19</definedName>
    <definedName name="QB_ROW_85040" localSheetId="4" hidden="1">'P&amp;L Summary 6.30.21'!$E$15</definedName>
    <definedName name="QB_ROW_85340" localSheetId="0" hidden="1">'P&amp;L Budget Performance 6.30.21'!$E$52</definedName>
    <definedName name="QB_ROW_85340" localSheetId="4" hidden="1">'P&amp;L Summary 6.30.21'!$E$35</definedName>
    <definedName name="QB_ROW_86250" localSheetId="0" hidden="1">'P&amp;L Budget Performance 6.30.21'!$F$20</definedName>
    <definedName name="QB_ROW_86321" localSheetId="0" hidden="1">'P&amp;L Budget Performance 6.30.21'!$C$17</definedName>
    <definedName name="QB_ROW_86321" localSheetId="4" hidden="1">'P&amp;L Summary 6.30.21'!$C$13</definedName>
    <definedName name="QB_ROW_87250" localSheetId="0" hidden="1">'P&amp;L Budget Performance 6.30.21'!$F$21</definedName>
    <definedName name="QB_ROW_87250" localSheetId="4" hidden="1">'P&amp;L Summary 6.30.21'!$F$16</definedName>
    <definedName name="QB_ROW_88250" localSheetId="0" hidden="1">'P&amp;L Budget Performance 6.30.21'!$F$22</definedName>
    <definedName name="QB_ROW_88250" localSheetId="4" hidden="1">'P&amp;L Summary 6.30.21'!$F$17</definedName>
    <definedName name="QB_ROW_89250" localSheetId="0" hidden="1">'P&amp;L Budget Performance 6.30.21'!$F$23</definedName>
    <definedName name="QB_ROW_9021" localSheetId="1" hidden="1">'Balance Sheet 6.30.21'!$C$79</definedName>
    <definedName name="QB_ROW_90250" localSheetId="0" hidden="1">'P&amp;L Budget Performance 6.30.21'!$F$24</definedName>
    <definedName name="QB_ROW_9210" localSheetId="2" hidden="1">'AR Summary 6.30.21'!$B$16</definedName>
    <definedName name="QB_ROW_9230" localSheetId="1" hidden="1">'Balance Sheet 6.30.21'!$D$37</definedName>
    <definedName name="QB_ROW_9321" localSheetId="1" hidden="1">'Balance Sheet 6.30.21'!$C$105</definedName>
    <definedName name="QB_ROW_94250" localSheetId="0" hidden="1">'P&amp;L Budget Performance 6.30.21'!$F$25</definedName>
    <definedName name="QB_ROW_94250" localSheetId="4" hidden="1">'P&amp;L Summary 6.30.21'!$F$18</definedName>
    <definedName name="QB_ROW_95250" localSheetId="0" hidden="1">'P&amp;L Budget Performance 6.30.21'!$F$26</definedName>
    <definedName name="QB_ROW_96250" localSheetId="0" hidden="1">'P&amp;L Budget Performance 6.30.21'!$F$27</definedName>
    <definedName name="QB_ROW_99250" localSheetId="0" hidden="1">'P&amp;L Budget Performance 6.30.21'!$F$28</definedName>
    <definedName name="QB_ROW_99250" localSheetId="4" hidden="1">'P&amp;L Summary 6.30.21'!$F$19</definedName>
    <definedName name="QBCANSUPPORTUPDATE" localSheetId="3">TRUE</definedName>
    <definedName name="QBCANSUPPORTUPDATE" localSheetId="2">TRUE</definedName>
    <definedName name="QBCANSUPPORTUPDATE" localSheetId="1">TRUE</definedName>
    <definedName name="QBCANSUPPORTUPDATE" localSheetId="0">TRUE</definedName>
    <definedName name="QBCANSUPPORTUPDATE" localSheetId="4">TRUE</definedName>
    <definedName name="QBCOMPANYFILENAME" localSheetId="3">"S:\Clients\NPOA\QB\NPOA Desktop.qbw"</definedName>
    <definedName name="QBCOMPANYFILENAME" localSheetId="2">"S:\Clients\NPOA\QB\NPOA Desktop.qbw"</definedName>
    <definedName name="QBCOMPANYFILENAME" localSheetId="1">"S:\Clients\NPOA\QB\NPOA Desktop.qbw"</definedName>
    <definedName name="QBCOMPANYFILENAME" localSheetId="0">"S:\Clients\NPOA\QB\NPOA Desktop.qbw"</definedName>
    <definedName name="QBCOMPANYFILENAME" localSheetId="4">"S:\Clients\NPOA\QB\NPOA Desktop.qbw"</definedName>
    <definedName name="QBENDDATE" localSheetId="3">20210630</definedName>
    <definedName name="QBENDDATE" localSheetId="2">20210630</definedName>
    <definedName name="QBENDDATE" localSheetId="1">20210630</definedName>
    <definedName name="QBENDDATE" localSheetId="0">20210630</definedName>
    <definedName name="QBENDDATE" localSheetId="4">20210630</definedName>
    <definedName name="QBHEADERSONSCREEN" localSheetId="3">FALSE</definedName>
    <definedName name="QBHEADERSONSCREEN" localSheetId="2">FALSE</definedName>
    <definedName name="QBHEADERSONSCREEN" localSheetId="1">FALSE</definedName>
    <definedName name="QBHEADERSONSCREEN" localSheetId="0">FALSE</definedName>
    <definedName name="QBHEADERSONSCREEN" localSheetId="4">FALSE</definedName>
    <definedName name="QBMETADATASIZE" localSheetId="3">5934</definedName>
    <definedName name="QBMETADATASIZE" localSheetId="2">5934</definedName>
    <definedName name="QBMETADATASIZE" localSheetId="1">5924</definedName>
    <definedName name="QBMETADATASIZE" localSheetId="0">6924</definedName>
    <definedName name="QBMETADATASIZE" localSheetId="4">6456</definedName>
    <definedName name="QBPRESERVECOLOR" localSheetId="3">TRUE</definedName>
    <definedName name="QBPRESERVECOLOR" localSheetId="2">TRUE</definedName>
    <definedName name="QBPRESERVECOLOR" localSheetId="1">TRUE</definedName>
    <definedName name="QBPRESERVECOLOR" localSheetId="0">TRUE</definedName>
    <definedName name="QBPRESERVECOLOR" localSheetId="4">TRUE</definedName>
    <definedName name="QBPRESERVEFONT" localSheetId="3">TRUE</definedName>
    <definedName name="QBPRESERVEFONT" localSheetId="2">TRUE</definedName>
    <definedName name="QBPRESERVEFONT" localSheetId="1">TRUE</definedName>
    <definedName name="QBPRESERVEFONT" localSheetId="0">TRUE</definedName>
    <definedName name="QBPRESERVEFONT" localSheetId="4">TRUE</definedName>
    <definedName name="QBPRESERVEROWHEIGHT" localSheetId="3">TRUE</definedName>
    <definedName name="QBPRESERVEROWHEIGHT" localSheetId="2">TRUE</definedName>
    <definedName name="QBPRESERVEROWHEIGHT" localSheetId="1">TRUE</definedName>
    <definedName name="QBPRESERVEROWHEIGHT" localSheetId="0">TRUE</definedName>
    <definedName name="QBPRESERVEROWHEIGHT" localSheetId="4">TRUE</definedName>
    <definedName name="QBPRESERVESPACE" localSheetId="3">TRUE</definedName>
    <definedName name="QBPRESERVESPACE" localSheetId="2">TRUE</definedName>
    <definedName name="QBPRESERVESPACE" localSheetId="1">TRUE</definedName>
    <definedName name="QBPRESERVESPACE" localSheetId="0">TRUE</definedName>
    <definedName name="QBPRESERVESPACE" localSheetId="4">TRUE</definedName>
    <definedName name="QBREPORTCOLAXIS" localSheetId="3">37</definedName>
    <definedName name="QBREPORTCOLAXIS" localSheetId="2">35</definedName>
    <definedName name="QBREPORTCOLAXIS" localSheetId="1">0</definedName>
    <definedName name="QBREPORTCOLAXIS" localSheetId="0">0</definedName>
    <definedName name="QBREPORTCOLAXIS" localSheetId="4">0</definedName>
    <definedName name="QBREPORTCOMPANYID" localSheetId="3">"654d23dc01c5490591710259fc3b7b61"</definedName>
    <definedName name="QBREPORTCOMPANYID" localSheetId="2">"654d23dc01c5490591710259fc3b7b61"</definedName>
    <definedName name="QBREPORTCOMPANYID" localSheetId="1">"654d23dc01c5490591710259fc3b7b61"</definedName>
    <definedName name="QBREPORTCOMPANYID" localSheetId="0">"654d23dc01c5490591710259fc3b7b61"</definedName>
    <definedName name="QBREPORTCOMPANYID" localSheetId="4">"654d23dc01c5490591710259fc3b7b61"</definedName>
    <definedName name="QBREPORTCOMPARECOL_ANNUALBUDGET" localSheetId="3">FALSE</definedName>
    <definedName name="QBREPORTCOMPARECOL_ANNUALBUDGET" localSheetId="2">FALSE</definedName>
    <definedName name="QBREPORTCOMPARECOL_ANNUALBUDGET" localSheetId="1">FALSE</definedName>
    <definedName name="QBREPORTCOMPARECOL_ANNUALBUDGET" localSheetId="0">TRUE</definedName>
    <definedName name="QBREPORTCOMPARECOL_ANNUALBUDGET" localSheetId="4">FALSE</definedName>
    <definedName name="QBREPORTCOMPARECOL_AVGCOGS" localSheetId="3">FALSE</definedName>
    <definedName name="QBREPORTCOMPARECOL_AVGCOGS" localSheetId="2">FALSE</definedName>
    <definedName name="QBREPORTCOMPARECOL_AVGCOGS" localSheetId="1">FALSE</definedName>
    <definedName name="QBREPORTCOMPARECOL_AVGCOGS" localSheetId="0">FALSE</definedName>
    <definedName name="QBREPORTCOMPARECOL_AVGCOGS" localSheetId="4">FALSE</definedName>
    <definedName name="QBREPORTCOMPARECOL_AVGPRICE" localSheetId="3">FALSE</definedName>
    <definedName name="QBREPORTCOMPARECOL_AVGPRICE" localSheetId="2">FALSE</definedName>
    <definedName name="QBREPORTCOMPARECOL_AVGPRICE" localSheetId="1">FALSE</definedName>
    <definedName name="QBREPORTCOMPARECOL_AVGPRICE" localSheetId="0">FALSE</definedName>
    <definedName name="QBREPORTCOMPARECOL_AVGPRICE" localSheetId="4">FALSE</definedName>
    <definedName name="QBREPORTCOMPARECOL_BUDDIFF" localSheetId="3">FALSE</definedName>
    <definedName name="QBREPORTCOMPARECOL_BUDDIFF" localSheetId="2">FALSE</definedName>
    <definedName name="QBREPORTCOMPARECOL_BUDDIFF" localSheetId="1">FALSE</definedName>
    <definedName name="QBREPORTCOMPARECOL_BUDDIFF" localSheetId="0">TRUE</definedName>
    <definedName name="QBREPORTCOMPARECOL_BUDDIFF" localSheetId="4">FALSE</definedName>
    <definedName name="QBREPORTCOMPARECOL_BUDGET" localSheetId="3">FALSE</definedName>
    <definedName name="QBREPORTCOMPARECOL_BUDGET" localSheetId="2">FALSE</definedName>
    <definedName name="QBREPORTCOMPARECOL_BUDGET" localSheetId="1">FALSE</definedName>
    <definedName name="QBREPORTCOMPARECOL_BUDGET" localSheetId="0">TRUE</definedName>
    <definedName name="QBREPORTCOMPARECOL_BUDGET" localSheetId="4">FALSE</definedName>
    <definedName name="QBREPORTCOMPARECOL_BUDPCT" localSheetId="3">FALSE</definedName>
    <definedName name="QBREPORTCOMPARECOL_BUDPCT" localSheetId="2">FALSE</definedName>
    <definedName name="QBREPORTCOMPARECOL_BUDPCT" localSheetId="1">FALSE</definedName>
    <definedName name="QBREPORTCOMPARECOL_BUDPCT" localSheetId="0">FALSE</definedName>
    <definedName name="QBREPORTCOMPARECOL_BUDPCT" localSheetId="4">FALSE</definedName>
    <definedName name="QBREPORTCOMPARECOL_COGS" localSheetId="3">FALSE</definedName>
    <definedName name="QBREPORTCOMPARECOL_COGS" localSheetId="2">FALSE</definedName>
    <definedName name="QBREPORTCOMPARECOL_COGS" localSheetId="1">FALSE</definedName>
    <definedName name="QBREPORTCOMPARECOL_COGS" localSheetId="0">FALSE</definedName>
    <definedName name="QBREPORTCOMPARECOL_COGS" localSheetId="4">FALSE</definedName>
    <definedName name="QBREPORTCOMPARECOL_EXCLUDEAMOUNT" localSheetId="3">FALSE</definedName>
    <definedName name="QBREPORTCOMPARECOL_EXCLUDEAMOUNT" localSheetId="2">FALSE</definedName>
    <definedName name="QBREPORTCOMPARECOL_EXCLUDEAMOUNT" localSheetId="1">FALSE</definedName>
    <definedName name="QBREPORTCOMPARECOL_EXCLUDEAMOUNT" localSheetId="0">FALSE</definedName>
    <definedName name="QBREPORTCOMPARECOL_EXCLUDEAMOUNT" localSheetId="4">FALSE</definedName>
    <definedName name="QBREPORTCOMPARECOL_EXCLUDECURPERIOD" localSheetId="3">FALSE</definedName>
    <definedName name="QBREPORTCOMPARECOL_EXCLUDECURPERIOD" localSheetId="2">FALSE</definedName>
    <definedName name="QBREPORTCOMPARECOL_EXCLUDECURPERIOD" localSheetId="1">FALSE</definedName>
    <definedName name="QBREPORTCOMPARECOL_EXCLUDECURPERIOD" localSheetId="0">FALSE</definedName>
    <definedName name="QBREPORTCOMPARECOL_EXCLUDECURPERIOD" localSheetId="4">FALSE</definedName>
    <definedName name="QBREPORTCOMPARECOL_FORECAST" localSheetId="3">FALSE</definedName>
    <definedName name="QBREPORTCOMPARECOL_FORECAST" localSheetId="2">FALSE</definedName>
    <definedName name="QBREPORTCOMPARECOL_FORECAST" localSheetId="1">FALSE</definedName>
    <definedName name="QBREPORTCOMPARECOL_FORECAST" localSheetId="0">FALSE</definedName>
    <definedName name="QBREPORTCOMPARECOL_FORECAST" localSheetId="4">FALSE</definedName>
    <definedName name="QBREPORTCOMPARECOL_GROSSMARGIN" localSheetId="3">FALSE</definedName>
    <definedName name="QBREPORTCOMPARECOL_GROSSMARGIN" localSheetId="2">FALSE</definedName>
    <definedName name="QBREPORTCOMPARECOL_GROSSMARGIN" localSheetId="1">FALSE</definedName>
    <definedName name="QBREPORTCOMPARECOL_GROSSMARGIN" localSheetId="0">FALSE</definedName>
    <definedName name="QBREPORTCOMPARECOL_GROSSMARGIN" localSheetId="4">FALSE</definedName>
    <definedName name="QBREPORTCOMPARECOL_GROSSMARGINPCT" localSheetId="3">FALSE</definedName>
    <definedName name="QBREPORTCOMPARECOL_GROSSMARGINPCT" localSheetId="2">FALSE</definedName>
    <definedName name="QBREPORTCOMPARECOL_GROSSMARGINPCT" localSheetId="1">FALSE</definedName>
    <definedName name="QBREPORTCOMPARECOL_GROSSMARGINPCT" localSheetId="0">FALSE</definedName>
    <definedName name="QBREPORTCOMPARECOL_GROSSMARGINPCT" localSheetId="4">FALSE</definedName>
    <definedName name="QBREPORTCOMPARECOL_HOURS" localSheetId="3">FALSE</definedName>
    <definedName name="QBREPORTCOMPARECOL_HOURS" localSheetId="2">FALSE</definedName>
    <definedName name="QBREPORTCOMPARECOL_HOURS" localSheetId="1">FALSE</definedName>
    <definedName name="QBREPORTCOMPARECOL_HOURS" localSheetId="0">FALSE</definedName>
    <definedName name="QBREPORTCOMPARECOL_HOURS" localSheetId="4">FALSE</definedName>
    <definedName name="QBREPORTCOMPARECOL_PCTCOL" localSheetId="3">FALSE</definedName>
    <definedName name="QBREPORTCOMPARECOL_PCTCOL" localSheetId="2">FALSE</definedName>
    <definedName name="QBREPORTCOMPARECOL_PCTCOL" localSheetId="1">FALSE</definedName>
    <definedName name="QBREPORTCOMPARECOL_PCTCOL" localSheetId="0">FALSE</definedName>
    <definedName name="QBREPORTCOMPARECOL_PCTCOL" localSheetId="4">FALSE</definedName>
    <definedName name="QBREPORTCOMPARECOL_PCTEXPENSE" localSheetId="3">FALSE</definedName>
    <definedName name="QBREPORTCOMPARECOL_PCTEXPENSE" localSheetId="2">FALSE</definedName>
    <definedName name="QBREPORTCOMPARECOL_PCTEXPENSE" localSheetId="1">FALSE</definedName>
    <definedName name="QBREPORTCOMPARECOL_PCTEXPENSE" localSheetId="0">FALSE</definedName>
    <definedName name="QBREPORTCOMPARECOL_PCTEXPENSE" localSheetId="4">FALSE</definedName>
    <definedName name="QBREPORTCOMPARECOL_PCTINCOME" localSheetId="3">FALSE</definedName>
    <definedName name="QBREPORTCOMPARECOL_PCTINCOME" localSheetId="2">FALSE</definedName>
    <definedName name="QBREPORTCOMPARECOL_PCTINCOME" localSheetId="1">FALSE</definedName>
    <definedName name="QBREPORTCOMPARECOL_PCTINCOME" localSheetId="0">FALSE</definedName>
    <definedName name="QBREPORTCOMPARECOL_PCTINCOME" localSheetId="4">FALSE</definedName>
    <definedName name="QBREPORTCOMPARECOL_PCTOFSALES" localSheetId="3">FALSE</definedName>
    <definedName name="QBREPORTCOMPARECOL_PCTOFSALES" localSheetId="2">FALSE</definedName>
    <definedName name="QBREPORTCOMPARECOL_PCTOFSALES" localSheetId="1">FALSE</definedName>
    <definedName name="QBREPORTCOMPARECOL_PCTOFSALES" localSheetId="0">FALSE</definedName>
    <definedName name="QBREPORTCOMPARECOL_PCTOFSALES" localSheetId="4">FALSE</definedName>
    <definedName name="QBREPORTCOMPARECOL_PCTROW" localSheetId="3">FALSE</definedName>
    <definedName name="QBREPORTCOMPARECOL_PCTROW" localSheetId="2">FALSE</definedName>
    <definedName name="QBREPORTCOMPARECOL_PCTROW" localSheetId="1">FALSE</definedName>
    <definedName name="QBREPORTCOMPARECOL_PCTROW" localSheetId="0">FALSE</definedName>
    <definedName name="QBREPORTCOMPARECOL_PCTROW" localSheetId="4">FALSE</definedName>
    <definedName name="QBREPORTCOMPARECOL_PPDIFF" localSheetId="3">FALSE</definedName>
    <definedName name="QBREPORTCOMPARECOL_PPDIFF" localSheetId="2">FALSE</definedName>
    <definedName name="QBREPORTCOMPARECOL_PPDIFF" localSheetId="1">FALSE</definedName>
    <definedName name="QBREPORTCOMPARECOL_PPDIFF" localSheetId="0">FALSE</definedName>
    <definedName name="QBREPORTCOMPARECOL_PPDIFF" localSheetId="4">FALSE</definedName>
    <definedName name="QBREPORTCOMPARECOL_PPPCT" localSheetId="3">FALSE</definedName>
    <definedName name="QBREPORTCOMPARECOL_PPPCT" localSheetId="2">FALSE</definedName>
    <definedName name="QBREPORTCOMPARECOL_PPPCT" localSheetId="1">FALSE</definedName>
    <definedName name="QBREPORTCOMPARECOL_PPPCT" localSheetId="0">FALSE</definedName>
    <definedName name="QBREPORTCOMPARECOL_PPPCT" localSheetId="4">FALSE</definedName>
    <definedName name="QBREPORTCOMPARECOL_PREVPERIOD" localSheetId="3">FALSE</definedName>
    <definedName name="QBREPORTCOMPARECOL_PREVPERIOD" localSheetId="2">FALSE</definedName>
    <definedName name="QBREPORTCOMPARECOL_PREVPERIOD" localSheetId="1">FALSE</definedName>
    <definedName name="QBREPORTCOMPARECOL_PREVPERIOD" localSheetId="0">FALSE</definedName>
    <definedName name="QBREPORTCOMPARECOL_PREVPERIOD" localSheetId="4">FALSE</definedName>
    <definedName name="QBREPORTCOMPARECOL_PREVYEAR" localSheetId="3">FALSE</definedName>
    <definedName name="QBREPORTCOMPARECOL_PREVYEAR" localSheetId="2">FALSE</definedName>
    <definedName name="QBREPORTCOMPARECOL_PREVYEAR" localSheetId="1">FALSE</definedName>
    <definedName name="QBREPORTCOMPARECOL_PREVYEAR" localSheetId="0">FALSE</definedName>
    <definedName name="QBREPORTCOMPARECOL_PREVYEAR" localSheetId="4">FALSE</definedName>
    <definedName name="QBREPORTCOMPARECOL_PYDIFF" localSheetId="3">FALSE</definedName>
    <definedName name="QBREPORTCOMPARECOL_PYDIFF" localSheetId="2">FALSE</definedName>
    <definedName name="QBREPORTCOMPARECOL_PYDIFF" localSheetId="1">FALSE</definedName>
    <definedName name="QBREPORTCOMPARECOL_PYDIFF" localSheetId="0">FALSE</definedName>
    <definedName name="QBREPORTCOMPARECOL_PYDIFF" localSheetId="4">FALSE</definedName>
    <definedName name="QBREPORTCOMPARECOL_PYPCT" localSheetId="3">FALSE</definedName>
    <definedName name="QBREPORTCOMPARECOL_PYPCT" localSheetId="2">FALSE</definedName>
    <definedName name="QBREPORTCOMPARECOL_PYPCT" localSheetId="1">FALSE</definedName>
    <definedName name="QBREPORTCOMPARECOL_PYPCT" localSheetId="0">FALSE</definedName>
    <definedName name="QBREPORTCOMPARECOL_PYPCT" localSheetId="4">FALSE</definedName>
    <definedName name="QBREPORTCOMPARECOL_QTY" localSheetId="3">FALSE</definedName>
    <definedName name="QBREPORTCOMPARECOL_QTY" localSheetId="2">FALSE</definedName>
    <definedName name="QBREPORTCOMPARECOL_QTY" localSheetId="1">FALSE</definedName>
    <definedName name="QBREPORTCOMPARECOL_QTY" localSheetId="0">FALSE</definedName>
    <definedName name="QBREPORTCOMPARECOL_QTY" localSheetId="4">FALSE</definedName>
    <definedName name="QBREPORTCOMPARECOL_RATE" localSheetId="3">FALSE</definedName>
    <definedName name="QBREPORTCOMPARECOL_RATE" localSheetId="2">FALSE</definedName>
    <definedName name="QBREPORTCOMPARECOL_RATE" localSheetId="1">FALSE</definedName>
    <definedName name="QBREPORTCOMPARECOL_RATE" localSheetId="0">FALSE</definedName>
    <definedName name="QBREPORTCOMPARECOL_RATE" localSheetId="4">FALSE</definedName>
    <definedName name="QBREPORTCOMPARECOL_TRIPBILLEDMILES" localSheetId="3">FALSE</definedName>
    <definedName name="QBREPORTCOMPARECOL_TRIPBILLEDMILES" localSheetId="2">FALSE</definedName>
    <definedName name="QBREPORTCOMPARECOL_TRIPBILLEDMILES" localSheetId="1">FALSE</definedName>
    <definedName name="QBREPORTCOMPARECOL_TRIPBILLEDMILES" localSheetId="0">FALSE</definedName>
    <definedName name="QBREPORTCOMPARECOL_TRIPBILLEDMILES" localSheetId="4">FALSE</definedName>
    <definedName name="QBREPORTCOMPARECOL_TRIPBILLINGAMOUNT" localSheetId="3">FALSE</definedName>
    <definedName name="QBREPORTCOMPARECOL_TRIPBILLINGAMOUNT" localSheetId="2">FALSE</definedName>
    <definedName name="QBREPORTCOMPARECOL_TRIPBILLINGAMOUNT" localSheetId="1">FALSE</definedName>
    <definedName name="QBREPORTCOMPARECOL_TRIPBILLINGAMOUNT" localSheetId="0">FALSE</definedName>
    <definedName name="QBREPORTCOMPARECOL_TRIPBILLINGAMOUNT" localSheetId="4">FALSE</definedName>
    <definedName name="QBREPORTCOMPARECOL_TRIPMILES" localSheetId="3">FALSE</definedName>
    <definedName name="QBREPORTCOMPARECOL_TRIPMILES" localSheetId="2">FALSE</definedName>
    <definedName name="QBREPORTCOMPARECOL_TRIPMILES" localSheetId="1">FALSE</definedName>
    <definedName name="QBREPORTCOMPARECOL_TRIPMILES" localSheetId="0">FALSE</definedName>
    <definedName name="QBREPORTCOMPARECOL_TRIPMILES" localSheetId="4">FALSE</definedName>
    <definedName name="QBREPORTCOMPARECOL_TRIPNOTBILLABLEMILES" localSheetId="3">FALSE</definedName>
    <definedName name="QBREPORTCOMPARECOL_TRIPNOTBILLABLEMILES" localSheetId="2">FALSE</definedName>
    <definedName name="QBREPORTCOMPARECOL_TRIPNOTBILLABLEMILES" localSheetId="1">FALSE</definedName>
    <definedName name="QBREPORTCOMPARECOL_TRIPNOTBILLABLEMILES" localSheetId="0">FALSE</definedName>
    <definedName name="QBREPORTCOMPARECOL_TRIPNOTBILLABLEMILES" localSheetId="4">FALSE</definedName>
    <definedName name="QBREPORTCOMPARECOL_TRIPTAXDEDUCTIBLEAMOUNT" localSheetId="3">FALSE</definedName>
    <definedName name="QBREPORTCOMPARECOL_TRIPTAXDEDUCTIBLEAMOUNT" localSheetId="2">FALSE</definedName>
    <definedName name="QBREPORTCOMPARECOL_TRIPTAXDEDUCTIBLEAMOUNT" localSheetId="1">FALSE</definedName>
    <definedName name="QBREPORTCOMPARECOL_TRIPTAXDEDUCTIBLEAMOUNT" localSheetId="0">FALSE</definedName>
    <definedName name="QBREPORTCOMPARECOL_TRIPTAXDEDUCTIBLEAMOUNT" localSheetId="4">FALSE</definedName>
    <definedName name="QBREPORTCOMPARECOL_TRIPUNBILLEDMILES" localSheetId="3">FALSE</definedName>
    <definedName name="QBREPORTCOMPARECOL_TRIPUNBILLEDMILES" localSheetId="2">FALSE</definedName>
    <definedName name="QBREPORTCOMPARECOL_TRIPUNBILLEDMILES" localSheetId="1">FALSE</definedName>
    <definedName name="QBREPORTCOMPARECOL_TRIPUNBILLEDMILES" localSheetId="0">FALSE</definedName>
    <definedName name="QBREPORTCOMPARECOL_TRIPUNBILLEDMILES" localSheetId="4">FALSE</definedName>
    <definedName name="QBREPORTCOMPARECOL_YTD" localSheetId="3">FALSE</definedName>
    <definedName name="QBREPORTCOMPARECOL_YTD" localSheetId="2">FALSE</definedName>
    <definedName name="QBREPORTCOMPARECOL_YTD" localSheetId="1">FALSE</definedName>
    <definedName name="QBREPORTCOMPARECOL_YTD" localSheetId="0">TRUE</definedName>
    <definedName name="QBREPORTCOMPARECOL_YTD" localSheetId="4">FALSE</definedName>
    <definedName name="QBREPORTCOMPARECOL_YTDBUDGET" localSheetId="3">FALSE</definedName>
    <definedName name="QBREPORTCOMPARECOL_YTDBUDGET" localSheetId="2">FALSE</definedName>
    <definedName name="QBREPORTCOMPARECOL_YTDBUDGET" localSheetId="1">FALSE</definedName>
    <definedName name="QBREPORTCOMPARECOL_YTDBUDGET" localSheetId="0">TRUE</definedName>
    <definedName name="QBREPORTCOMPARECOL_YTDBUDGET" localSheetId="4">FALSE</definedName>
    <definedName name="QBREPORTCOMPARECOL_YTDPCT" localSheetId="3">FALSE</definedName>
    <definedName name="QBREPORTCOMPARECOL_YTDPCT" localSheetId="2">FALSE</definedName>
    <definedName name="QBREPORTCOMPARECOL_YTDPCT" localSheetId="1">FALSE</definedName>
    <definedName name="QBREPORTCOMPARECOL_YTDPCT" localSheetId="0">FALSE</definedName>
    <definedName name="QBREPORTCOMPARECOL_YTDPCT" localSheetId="4">FALSE</definedName>
    <definedName name="QBREPORTROWAXIS" localSheetId="3">15</definedName>
    <definedName name="QBREPORTROWAXIS" localSheetId="2">13</definedName>
    <definedName name="QBREPORTROWAXIS" localSheetId="1">9</definedName>
    <definedName name="QBREPORTROWAXIS" localSheetId="0">11</definedName>
    <definedName name="QBREPORTROWAXIS" localSheetId="4">11</definedName>
    <definedName name="QBREPORTSUBCOLAXIS" localSheetId="3">0</definedName>
    <definedName name="QBREPORTSUBCOLAXIS" localSheetId="2">0</definedName>
    <definedName name="QBREPORTSUBCOLAXIS" localSheetId="1">0</definedName>
    <definedName name="QBREPORTSUBCOLAXIS" localSheetId="0">24</definedName>
    <definedName name="QBREPORTSUBCOLAXIS" localSheetId="4">0</definedName>
    <definedName name="QBREPORTTYPE" localSheetId="3">15</definedName>
    <definedName name="QBREPORTTYPE" localSheetId="2">12</definedName>
    <definedName name="QBREPORTTYPE" localSheetId="1">5</definedName>
    <definedName name="QBREPORTTYPE" localSheetId="0">273</definedName>
    <definedName name="QBREPORTTYPE" localSheetId="4">0</definedName>
    <definedName name="QBROWHEADERS" localSheetId="3">2</definedName>
    <definedName name="QBROWHEADERS" localSheetId="2">4</definedName>
    <definedName name="QBROWHEADERS" localSheetId="1">6</definedName>
    <definedName name="QBROWHEADERS" localSheetId="0">7</definedName>
    <definedName name="QBROWHEADERS" localSheetId="4">7</definedName>
    <definedName name="QBSTARTDATE" localSheetId="3">20210601</definedName>
    <definedName name="QBSTARTDATE" localSheetId="2">20210601</definedName>
    <definedName name="QBSTARTDATE" localSheetId="1">20210601</definedName>
    <definedName name="QBSTARTDATE" localSheetId="0">20210601</definedName>
    <definedName name="QBSTARTDATE" localSheetId="4">20210601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77" i="5" l="1"/>
  <c r="H76" i="5"/>
  <c r="H70" i="5"/>
  <c r="H68" i="5"/>
  <c r="H53" i="5"/>
  <c r="H50" i="5"/>
  <c r="H35" i="5"/>
  <c r="H71" i="5" s="1"/>
  <c r="H72" i="5" s="1"/>
  <c r="H78" i="5" s="1"/>
  <c r="H31" i="5"/>
  <c r="H13" i="5"/>
  <c r="H12" i="5"/>
  <c r="M7" i="4"/>
  <c r="K7" i="4"/>
  <c r="I7" i="4"/>
  <c r="G7" i="4"/>
  <c r="E7" i="4"/>
  <c r="C7" i="4"/>
  <c r="M6" i="4"/>
  <c r="M5" i="4"/>
  <c r="M4" i="4"/>
  <c r="M3" i="4"/>
  <c r="M2" i="4"/>
  <c r="O29" i="3"/>
  <c r="M29" i="3"/>
  <c r="K29" i="3"/>
  <c r="I29" i="3"/>
  <c r="G29" i="3"/>
  <c r="E29" i="3"/>
  <c r="O28" i="3"/>
  <c r="M28" i="3"/>
  <c r="K28" i="3"/>
  <c r="I28" i="3"/>
  <c r="G28" i="3"/>
  <c r="E28" i="3"/>
  <c r="O27" i="3"/>
  <c r="M27" i="3"/>
  <c r="K27" i="3"/>
  <c r="I27" i="3"/>
  <c r="G27" i="3"/>
  <c r="E27" i="3"/>
  <c r="O26" i="3"/>
  <c r="O23" i="3"/>
  <c r="M23" i="3"/>
  <c r="K23" i="3"/>
  <c r="I23" i="3"/>
  <c r="G23" i="3"/>
  <c r="E23" i="3"/>
  <c r="O22" i="3"/>
  <c r="O21" i="3"/>
  <c r="O20" i="3"/>
  <c r="O19" i="3"/>
  <c r="O17" i="3"/>
  <c r="O16" i="3"/>
  <c r="O15" i="3"/>
  <c r="M15" i="3"/>
  <c r="K15" i="3"/>
  <c r="I15" i="3"/>
  <c r="G15" i="3"/>
  <c r="E15" i="3"/>
  <c r="O14" i="3"/>
  <c r="O13" i="3"/>
  <c r="O12" i="3"/>
  <c r="O11" i="3"/>
  <c r="O10" i="3"/>
  <c r="O9" i="3"/>
  <c r="O8" i="3"/>
  <c r="O7" i="3"/>
  <c r="O6" i="3"/>
  <c r="O5" i="3"/>
  <c r="O4" i="3"/>
  <c r="O3" i="3"/>
  <c r="G111" i="2"/>
  <c r="G110" i="2"/>
  <c r="G106" i="2"/>
  <c r="G105" i="2"/>
  <c r="G104" i="2"/>
  <c r="G103" i="2"/>
  <c r="G92" i="2"/>
  <c r="G90" i="2"/>
  <c r="G82" i="2"/>
  <c r="G76" i="2"/>
  <c r="G75" i="2"/>
  <c r="G73" i="2"/>
  <c r="G59" i="2"/>
  <c r="G55" i="2"/>
  <c r="G54" i="2"/>
  <c r="G53" i="2"/>
  <c r="G47" i="2"/>
  <c r="G42" i="2"/>
  <c r="G39" i="2"/>
  <c r="G35" i="2"/>
  <c r="G33" i="2"/>
  <c r="G17" i="2"/>
  <c r="G8" i="2"/>
  <c r="T122" i="1"/>
  <c r="R122" i="1"/>
  <c r="P122" i="1"/>
  <c r="N122" i="1"/>
  <c r="J122" i="1"/>
  <c r="T121" i="1"/>
  <c r="R121" i="1"/>
  <c r="P121" i="1"/>
  <c r="N121" i="1"/>
  <c r="L121" i="1"/>
  <c r="J121" i="1"/>
  <c r="H121" i="1"/>
  <c r="T120" i="1"/>
  <c r="R120" i="1"/>
  <c r="P120" i="1"/>
  <c r="N120" i="1"/>
  <c r="L120" i="1"/>
  <c r="J120" i="1"/>
  <c r="H120" i="1"/>
  <c r="R119" i="1"/>
  <c r="L119" i="1"/>
  <c r="R118" i="1"/>
  <c r="L118" i="1"/>
  <c r="N117" i="1"/>
  <c r="H117" i="1"/>
  <c r="T113" i="1"/>
  <c r="R113" i="1"/>
  <c r="P113" i="1"/>
  <c r="N113" i="1"/>
  <c r="L113" i="1"/>
  <c r="J113" i="1"/>
  <c r="H113" i="1"/>
  <c r="R112" i="1"/>
  <c r="L112" i="1"/>
  <c r="T109" i="1"/>
  <c r="R109" i="1"/>
  <c r="P109" i="1"/>
  <c r="N109" i="1"/>
  <c r="J109" i="1"/>
  <c r="T108" i="1"/>
  <c r="R108" i="1"/>
  <c r="P108" i="1"/>
  <c r="N108" i="1"/>
  <c r="J108" i="1"/>
  <c r="H108" i="1"/>
  <c r="H109" i="1" s="1"/>
  <c r="T107" i="1"/>
  <c r="R107" i="1"/>
  <c r="P107" i="1"/>
  <c r="N107" i="1"/>
  <c r="L107" i="1"/>
  <c r="J107" i="1"/>
  <c r="H107" i="1"/>
  <c r="R106" i="1"/>
  <c r="L106" i="1"/>
  <c r="R105" i="1"/>
  <c r="L105" i="1"/>
  <c r="R104" i="1"/>
  <c r="L104" i="1"/>
  <c r="T103" i="1"/>
  <c r="R103" i="1"/>
  <c r="P103" i="1"/>
  <c r="N103" i="1"/>
  <c r="L103" i="1"/>
  <c r="J103" i="1"/>
  <c r="H103" i="1"/>
  <c r="R102" i="1"/>
  <c r="L102" i="1"/>
  <c r="R101" i="1"/>
  <c r="L101" i="1"/>
  <c r="R98" i="1"/>
  <c r="L98" i="1"/>
  <c r="R97" i="1"/>
  <c r="L97" i="1"/>
  <c r="R96" i="1"/>
  <c r="L96" i="1"/>
  <c r="R95" i="1"/>
  <c r="L95" i="1"/>
  <c r="R94" i="1"/>
  <c r="L94" i="1"/>
  <c r="R93" i="1"/>
  <c r="L93" i="1"/>
  <c r="R92" i="1"/>
  <c r="L92" i="1"/>
  <c r="R91" i="1"/>
  <c r="L91" i="1"/>
  <c r="R90" i="1"/>
  <c r="L90" i="1"/>
  <c r="R89" i="1"/>
  <c r="L89" i="1"/>
  <c r="R88" i="1"/>
  <c r="L88" i="1"/>
  <c r="R87" i="1"/>
  <c r="L87" i="1"/>
  <c r="R86" i="1"/>
  <c r="L86" i="1"/>
  <c r="R85" i="1"/>
  <c r="L85" i="1"/>
  <c r="R84" i="1"/>
  <c r="L84" i="1"/>
  <c r="T82" i="1"/>
  <c r="R82" i="1"/>
  <c r="P82" i="1"/>
  <c r="N82" i="1"/>
  <c r="L82" i="1"/>
  <c r="J82" i="1"/>
  <c r="H82" i="1"/>
  <c r="R80" i="1"/>
  <c r="L80" i="1"/>
  <c r="R79" i="1"/>
  <c r="L79" i="1"/>
  <c r="R78" i="1"/>
  <c r="L78" i="1"/>
  <c r="R77" i="1"/>
  <c r="L77" i="1"/>
  <c r="R76" i="1"/>
  <c r="L76" i="1"/>
  <c r="T75" i="1"/>
  <c r="R75" i="1"/>
  <c r="P75" i="1"/>
  <c r="N75" i="1"/>
  <c r="L75" i="1"/>
  <c r="J75" i="1"/>
  <c r="H75" i="1"/>
  <c r="R74" i="1"/>
  <c r="L74" i="1"/>
  <c r="R71" i="1"/>
  <c r="L71" i="1"/>
  <c r="R70" i="1"/>
  <c r="L70" i="1"/>
  <c r="R69" i="1"/>
  <c r="L69" i="1"/>
  <c r="R68" i="1"/>
  <c r="L68" i="1"/>
  <c r="R67" i="1"/>
  <c r="L67" i="1"/>
  <c r="R66" i="1"/>
  <c r="L66" i="1"/>
  <c r="R65" i="1"/>
  <c r="L65" i="1"/>
  <c r="R64" i="1"/>
  <c r="L64" i="1"/>
  <c r="R63" i="1"/>
  <c r="L63" i="1"/>
  <c r="R62" i="1"/>
  <c r="L62" i="1"/>
  <c r="R61" i="1"/>
  <c r="L61" i="1"/>
  <c r="R60" i="1"/>
  <c r="L60" i="1"/>
  <c r="R59" i="1"/>
  <c r="L59" i="1"/>
  <c r="R58" i="1"/>
  <c r="L58" i="1"/>
  <c r="R57" i="1"/>
  <c r="L57" i="1"/>
  <c r="R56" i="1"/>
  <c r="L56" i="1"/>
  <c r="R55" i="1"/>
  <c r="L55" i="1"/>
  <c r="R54" i="1"/>
  <c r="L54" i="1"/>
  <c r="T52" i="1"/>
  <c r="R52" i="1"/>
  <c r="P52" i="1"/>
  <c r="N52" i="1"/>
  <c r="L52" i="1"/>
  <c r="J52" i="1"/>
  <c r="H52" i="1"/>
  <c r="R51" i="1"/>
  <c r="L51" i="1"/>
  <c r="R50" i="1"/>
  <c r="L50" i="1"/>
  <c r="R49" i="1"/>
  <c r="L49" i="1"/>
  <c r="R48" i="1"/>
  <c r="L48" i="1"/>
  <c r="R47" i="1"/>
  <c r="L47" i="1"/>
  <c r="R46" i="1"/>
  <c r="L46" i="1"/>
  <c r="T45" i="1"/>
  <c r="R45" i="1"/>
  <c r="P45" i="1"/>
  <c r="N45" i="1"/>
  <c r="L45" i="1"/>
  <c r="J45" i="1"/>
  <c r="H45" i="1"/>
  <c r="R44" i="1"/>
  <c r="L44" i="1"/>
  <c r="R42" i="1"/>
  <c r="L42" i="1"/>
  <c r="R41" i="1"/>
  <c r="L41" i="1"/>
  <c r="R40" i="1"/>
  <c r="L40" i="1"/>
  <c r="R39" i="1"/>
  <c r="L39" i="1"/>
  <c r="R38" i="1"/>
  <c r="L38" i="1"/>
  <c r="R37" i="1"/>
  <c r="L37" i="1"/>
  <c r="R36" i="1"/>
  <c r="L36" i="1"/>
  <c r="R35" i="1"/>
  <c r="L35" i="1"/>
  <c r="R34" i="1"/>
  <c r="L34" i="1"/>
  <c r="R33" i="1"/>
  <c r="L33" i="1"/>
  <c r="R32" i="1"/>
  <c r="L32" i="1"/>
  <c r="R31" i="1"/>
  <c r="L31" i="1"/>
  <c r="R30" i="1"/>
  <c r="L30" i="1"/>
  <c r="R29" i="1"/>
  <c r="L29" i="1"/>
  <c r="R28" i="1"/>
  <c r="L28" i="1"/>
  <c r="R27" i="1"/>
  <c r="L27" i="1"/>
  <c r="R26" i="1"/>
  <c r="L26" i="1"/>
  <c r="R25" i="1"/>
  <c r="L25" i="1"/>
  <c r="R24" i="1"/>
  <c r="L24" i="1"/>
  <c r="R23" i="1"/>
  <c r="L23" i="1"/>
  <c r="R22" i="1"/>
  <c r="L22" i="1"/>
  <c r="R21" i="1"/>
  <c r="L21" i="1"/>
  <c r="R20" i="1"/>
  <c r="L20" i="1"/>
  <c r="T17" i="1"/>
  <c r="R17" i="1"/>
  <c r="P17" i="1"/>
  <c r="N17" i="1"/>
  <c r="L17" i="1"/>
  <c r="J17" i="1"/>
  <c r="H17" i="1"/>
  <c r="T16" i="1"/>
  <c r="R16" i="1"/>
  <c r="P16" i="1"/>
  <c r="N16" i="1"/>
  <c r="L16" i="1"/>
  <c r="J16" i="1"/>
  <c r="H16" i="1"/>
  <c r="R15" i="1"/>
  <c r="L15" i="1"/>
  <c r="R14" i="1"/>
  <c r="L14" i="1"/>
  <c r="R13" i="1"/>
  <c r="L13" i="1"/>
  <c r="R12" i="1"/>
  <c r="L12" i="1"/>
  <c r="R11" i="1"/>
  <c r="L11" i="1"/>
  <c r="R10" i="1"/>
  <c r="L10" i="1"/>
  <c r="R9" i="1"/>
  <c r="L9" i="1"/>
  <c r="R8" i="1"/>
  <c r="L8" i="1"/>
  <c r="R7" i="1"/>
  <c r="L7" i="1"/>
  <c r="R6" i="1"/>
  <c r="L6" i="1"/>
  <c r="R5" i="1"/>
  <c r="L5" i="1"/>
  <c r="L108" i="1" l="1"/>
  <c r="H122" i="1"/>
  <c r="L122" i="1" s="1"/>
  <c r="L109" i="1"/>
</calcChain>
</file>

<file path=xl/sharedStrings.xml><?xml version="1.0" encoding="utf-8"?>
<sst xmlns="http://schemas.openxmlformats.org/spreadsheetml/2006/main" count="365" uniqueCount="272">
  <si>
    <t>Jun 21</t>
  </si>
  <si>
    <t>Budget</t>
  </si>
  <si>
    <t>$ Over Budget</t>
  </si>
  <si>
    <t>Jan - Jun 21</t>
  </si>
  <si>
    <t>YTD Budget</t>
  </si>
  <si>
    <t>Annual Budget</t>
  </si>
  <si>
    <t>Ordinary Income/Expense</t>
  </si>
  <si>
    <t>Income</t>
  </si>
  <si>
    <t>4010 · ARB Review Fee</t>
  </si>
  <si>
    <t>4020 · Finance Charges</t>
  </si>
  <si>
    <t>4030 · Fines &amp; Violations Income</t>
  </si>
  <si>
    <t>4040 · Gate Remote/Card</t>
  </si>
  <si>
    <t>4050 · Grounds Maintenance Income</t>
  </si>
  <si>
    <t>4055 · Interest Income all</t>
  </si>
  <si>
    <t>4060 · Lot Dues</t>
  </si>
  <si>
    <t>4070 · Miscellaneous Income</t>
  </si>
  <si>
    <t>4080 · Security-N G Club</t>
  </si>
  <si>
    <t>4092 · Traffic Violations</t>
  </si>
  <si>
    <t>4093 · Reimbursed Expenses Income</t>
  </si>
  <si>
    <t>Total Income</t>
  </si>
  <si>
    <t>Gross Profit</t>
  </si>
  <si>
    <t>Expense</t>
  </si>
  <si>
    <t>5000 · General and Administrative</t>
  </si>
  <si>
    <t>5015 · Advertising</t>
  </si>
  <si>
    <t>5016 · Architectural Review Board</t>
  </si>
  <si>
    <t>5030 · Bank Charges</t>
  </si>
  <si>
    <t>5045 · Board Meetings</t>
  </si>
  <si>
    <t>5050 · Collection Costs</t>
  </si>
  <si>
    <t>5090 · Electric</t>
  </si>
  <si>
    <t>5095 · Engineering Fees</t>
  </si>
  <si>
    <t>5120 · Exterminating</t>
  </si>
  <si>
    <t>5132 · Insurance- Property/D&amp;O</t>
  </si>
  <si>
    <t>5133 · Life Insurance</t>
  </si>
  <si>
    <t>5135 · Internet/Phone/TV Expense</t>
  </si>
  <si>
    <t>5165 · Janitoral</t>
  </si>
  <si>
    <t>5175 · Legal Fees</t>
  </si>
  <si>
    <t>5195 · Membership Meeting</t>
  </si>
  <si>
    <t>5210 · Miscellaneous</t>
  </si>
  <si>
    <t>5230 · Office Equipment</t>
  </si>
  <si>
    <t>5255 · Office Supplies</t>
  </si>
  <si>
    <t>5270 · Payroll Preparation</t>
  </si>
  <si>
    <t>5271 · Payroll tax &amp; insurance</t>
  </si>
  <si>
    <t>5272 · Payroll- WC Expense</t>
  </si>
  <si>
    <t>5285 · Postage</t>
  </si>
  <si>
    <t>5300 · Printing Expense</t>
  </si>
  <si>
    <t>5315 · Professional Fees</t>
  </si>
  <si>
    <t>5360 · Salaries &amp; Wages</t>
  </si>
  <si>
    <t>Salaries &amp; Wages</t>
  </si>
  <si>
    <t>Total 5360 · Salaries &amp; Wages</t>
  </si>
  <si>
    <t>5368 · Software</t>
  </si>
  <si>
    <t>5375 · Taxes/Licenses Fees</t>
  </si>
  <si>
    <t>5385 · Repairs &amp; Maintenance</t>
  </si>
  <si>
    <t>5450 · Water &amp; Sewer</t>
  </si>
  <si>
    <t>5480 · Website</t>
  </si>
  <si>
    <t>5500 · Technology</t>
  </si>
  <si>
    <t>Total 5000 · General and Administrative</t>
  </si>
  <si>
    <t>6000 · Property Maintenance</t>
  </si>
  <si>
    <t>6030 · Chemicals</t>
  </si>
  <si>
    <t>6045 · Dump Removal</t>
  </si>
  <si>
    <t>6060 · Equipment Lease</t>
  </si>
  <si>
    <t>6075 · Equipment Maintenance</t>
  </si>
  <si>
    <t>6090 · Fertilizers</t>
  </si>
  <si>
    <t>6105 · Gas &amp; Oil</t>
  </si>
  <si>
    <t>6129 · Insurance - Group Dental</t>
  </si>
  <si>
    <t>6130 · Insurance - Group Medical</t>
  </si>
  <si>
    <t>6135 · Irrigation Repairs</t>
  </si>
  <si>
    <t>6150 · Mailboxes</t>
  </si>
  <si>
    <t>6165 · Maintenance Storage Fee</t>
  </si>
  <si>
    <t>6195 · Misc. Expense</t>
  </si>
  <si>
    <t>6210 · Operating/Safety Supplies</t>
  </si>
  <si>
    <t>6225 · Payroll Taxes</t>
  </si>
  <si>
    <t>6226 · Payroll- WC Expense</t>
  </si>
  <si>
    <t>6240 · Planting Material</t>
  </si>
  <si>
    <t>6285 · Repair &amp; Maintenance</t>
  </si>
  <si>
    <t>6300 · Road &amp; Fence Repairs</t>
  </si>
  <si>
    <t>6315 · Salaries &amp; Wages</t>
  </si>
  <si>
    <t>PTO</t>
  </si>
  <si>
    <t>Salaries &amp; Hourly Wages</t>
  </si>
  <si>
    <t>Total 6315 · Salaries &amp; Wages</t>
  </si>
  <si>
    <t>6330 · Seed &amp; Sod</t>
  </si>
  <si>
    <t>6345 · Shop Supplies</t>
  </si>
  <si>
    <t>6350 · Small Equipment</t>
  </si>
  <si>
    <t>6360 · Signs</t>
  </si>
  <si>
    <t>6375 · Tree Pruning</t>
  </si>
  <si>
    <t>6400 · Uniforms</t>
  </si>
  <si>
    <t>Total 6000 · Property Maintenance</t>
  </si>
  <si>
    <t>7000 · Security</t>
  </si>
  <si>
    <t>7030 · Auto R&amp;M</t>
  </si>
  <si>
    <t>7045 · Building R&amp;M</t>
  </si>
  <si>
    <t>7060 · Cable</t>
  </si>
  <si>
    <t>7135 · Equipment R &amp; M</t>
  </si>
  <si>
    <t>7150 · Gas &amp; Oil</t>
  </si>
  <si>
    <t>7165 · Gate Remote R&amp;M / Cards</t>
  </si>
  <si>
    <t>7180 · Gate Repairs</t>
  </si>
  <si>
    <t>7195 · Insurance - Auto</t>
  </si>
  <si>
    <t>7196 · Insurance - Group Medical</t>
  </si>
  <si>
    <t>7197 · Insurance - Group Dental</t>
  </si>
  <si>
    <t>7240 · Miscellaneous Expense</t>
  </si>
  <si>
    <t>7250 · Mirror Tags</t>
  </si>
  <si>
    <t>7255 · Operating Supplies</t>
  </si>
  <si>
    <t>7270 · Payroll Taxes</t>
  </si>
  <si>
    <t>7271 · Payroll- WC Expense</t>
  </si>
  <si>
    <t>7300 · Salaries &amp; Wages</t>
  </si>
  <si>
    <t>7300 · Salaries &amp; Wages - Other</t>
  </si>
  <si>
    <t>Total 7300 · Salaries &amp; Wages</t>
  </si>
  <si>
    <t>7330 · Small Tools &amp; Equip</t>
  </si>
  <si>
    <t>7338 · Uniforms</t>
  </si>
  <si>
    <t>7500 · Technology</t>
  </si>
  <si>
    <t>Total 7000 · Security</t>
  </si>
  <si>
    <t>Total Expense</t>
  </si>
  <si>
    <t>Net Ordinary Income</t>
  </si>
  <si>
    <t>Other Income/Expense</t>
  </si>
  <si>
    <t>Other Income</t>
  </si>
  <si>
    <t>9710 · Assessment Revenue</t>
  </si>
  <si>
    <t>Total Other Income</t>
  </si>
  <si>
    <t>Other Expense</t>
  </si>
  <si>
    <t>9200 · Correction of Prior Years</t>
  </si>
  <si>
    <t>9200.7 · Income Tax Expense</t>
  </si>
  <si>
    <t>Total 9200 · Correction of Prior Years</t>
  </si>
  <si>
    <t>9501 · Contigency Fund</t>
  </si>
  <si>
    <t>9610 · Depreciation (Estimated)</t>
  </si>
  <si>
    <t>Total Other Expense</t>
  </si>
  <si>
    <t>Net Other Income</t>
  </si>
  <si>
    <t>Net Income</t>
  </si>
  <si>
    <t>Jun 30, 21</t>
  </si>
  <si>
    <t>ASSETS</t>
  </si>
  <si>
    <t>Current Assets</t>
  </si>
  <si>
    <t>Checking/Savings</t>
  </si>
  <si>
    <t>1101 · BB&amp;T ARB Escrow Account</t>
  </si>
  <si>
    <t>2018 Deposits</t>
  </si>
  <si>
    <t>Lot 73 - Taipan/Dick Archibald</t>
  </si>
  <si>
    <t>Total 2018 Deposits</t>
  </si>
  <si>
    <t>2020 Deposits</t>
  </si>
  <si>
    <t>Lot 168 - Lodwick</t>
  </si>
  <si>
    <t>Lot 222 -  Bruno/Shepherd</t>
  </si>
  <si>
    <t>Lot 325 - Homes By Dickerson</t>
  </si>
  <si>
    <t>Lot 330 - Homes By Dickerson</t>
  </si>
  <si>
    <t>Lot 345 - Horner</t>
  </si>
  <si>
    <t>Lot 366 - Costello</t>
  </si>
  <si>
    <t>Lot 399 - Homes By Dickerson</t>
  </si>
  <si>
    <t>Total 2020 Deposits</t>
  </si>
  <si>
    <t>2021 Deposits</t>
  </si>
  <si>
    <t>Lot 114 - Butler</t>
  </si>
  <si>
    <t>Lot 118 - Quinn</t>
  </si>
  <si>
    <t>Lot 122 - Boals</t>
  </si>
  <si>
    <t>Lot 123 - Harris</t>
  </si>
  <si>
    <t>Lot 132 - Lee</t>
  </si>
  <si>
    <t>Lot 147 - Milam</t>
  </si>
  <si>
    <t>Lot 162 - Perdue</t>
  </si>
  <si>
    <t>Lot 204 - Homes By Dickerson</t>
  </si>
  <si>
    <t>Lot 240 - Olsen</t>
  </si>
  <si>
    <t>Lot 326 - Homes By Dickerson</t>
  </si>
  <si>
    <t>Lot 329 - Homes By Dickerson</t>
  </si>
  <si>
    <t>Lot 344 - Homes By Dickerson</t>
  </si>
  <si>
    <t>Lot 354 - Homes By Dickerson</t>
  </si>
  <si>
    <t>2021 Deposits - Other</t>
  </si>
  <si>
    <t>Total 2021 Deposits</t>
  </si>
  <si>
    <t>Escrow Account Funds</t>
  </si>
  <si>
    <t>Total 1101 · BB&amp;T ARB Escrow Account</t>
  </si>
  <si>
    <t>1103 · BB&amp;T IDA Account #0289</t>
  </si>
  <si>
    <t>1104 · BB&amp;T Operating #54759</t>
  </si>
  <si>
    <t>1105 · BB&amp;T M/M 5497</t>
  </si>
  <si>
    <t>Total Checking/Savings</t>
  </si>
  <si>
    <t>Accounts Receivable</t>
  </si>
  <si>
    <t>1120 · Accounts Receivable</t>
  </si>
  <si>
    <t>Total Accounts Receivable</t>
  </si>
  <si>
    <t>Other Current Assets</t>
  </si>
  <si>
    <t>1107 · Truist Investment Acct 50856031</t>
  </si>
  <si>
    <t>Insured Deposit Program</t>
  </si>
  <si>
    <t>1107 · Truist Investment Acct 50856031 - Other</t>
  </si>
  <si>
    <t>Total 1107 · Truist Investment Acct 50856031</t>
  </si>
  <si>
    <t>1110 · Butler Constructs Lscapes Rec</t>
  </si>
  <si>
    <t>1122 · Fed Inc Tax Refund</t>
  </si>
  <si>
    <t>1130 · Prepaid Expenses</t>
  </si>
  <si>
    <t>1131 · Prepaid Auto Insurance</t>
  </si>
  <si>
    <t>1141 · Prepaid D &amp; O Insurance</t>
  </si>
  <si>
    <t>Total 1130 · Prepaid Expenses</t>
  </si>
  <si>
    <t>Total Other Current Assets</t>
  </si>
  <si>
    <t>Total Current Assets</t>
  </si>
  <si>
    <t>Fixed Assets</t>
  </si>
  <si>
    <t>1180 · Vehicles</t>
  </si>
  <si>
    <t>2018 Toyota RAV4 8.18.18</t>
  </si>
  <si>
    <t>Total 1180 · Vehicles</t>
  </si>
  <si>
    <t>1181 · Trailer - 7.10.2020</t>
  </si>
  <si>
    <t>1182 · Equipment</t>
  </si>
  <si>
    <t>1185 · Capital Improvements</t>
  </si>
  <si>
    <t>Back Gate Fencing 6.15.21</t>
  </si>
  <si>
    <t>1184 · Drainage Work - National Drive</t>
  </si>
  <si>
    <t>1186 · Drainage Work Levin Links</t>
  </si>
  <si>
    <t>1187 · Gate Replacements/Upgrades</t>
  </si>
  <si>
    <t>1188 · Drainage Ballybunion/National</t>
  </si>
  <si>
    <t>1189 · Drainage Work Royal Dublin</t>
  </si>
  <si>
    <t>1191 · Drainage Greystone &amp; National</t>
  </si>
  <si>
    <t>1192 · SEC House Porch Roof (6.4.21)</t>
  </si>
  <si>
    <t>1193 · Security Cameras</t>
  </si>
  <si>
    <t>1185 · Capital Improvements - Other</t>
  </si>
  <si>
    <t>Total 1185 · Capital Improvements</t>
  </si>
  <si>
    <t>1190 · Accumulated Depreciation</t>
  </si>
  <si>
    <t>Total Fixed Assets</t>
  </si>
  <si>
    <t>TOTAL ASSETS</t>
  </si>
  <si>
    <t>LIABILITIES &amp; EQUITY</t>
  </si>
  <si>
    <t>Liabilities</t>
  </si>
  <si>
    <t>Current Liabilities</t>
  </si>
  <si>
    <t>Accounts Payable</t>
  </si>
  <si>
    <t>2220 · Accounts Payable</t>
  </si>
  <si>
    <t>Total Accounts Payable</t>
  </si>
  <si>
    <t>Credit Cards</t>
  </si>
  <si>
    <t>2223 · BB&amp;T Visa - Master</t>
  </si>
  <si>
    <t>CC End 0651</t>
  </si>
  <si>
    <t>CC End 3504</t>
  </si>
  <si>
    <t>CC End 3727</t>
  </si>
  <si>
    <t>CC End 4493</t>
  </si>
  <si>
    <t>2223 · BB&amp;T Visa - Master - Other</t>
  </si>
  <si>
    <t>Total 2223 · BB&amp;T Visa - Master</t>
  </si>
  <si>
    <t>2224 · Exxon Mobil CC 0012</t>
  </si>
  <si>
    <t>Total Credit Cards</t>
  </si>
  <si>
    <t>Other Current Liabilities</t>
  </si>
  <si>
    <t>2225 · Unearned Dues Revenue</t>
  </si>
  <si>
    <t>2226 · Unearned Assement Revenues</t>
  </si>
  <si>
    <t>2235 · Escrow Deposits - ARB</t>
  </si>
  <si>
    <t>24000 · Payroll Liabilities</t>
  </si>
  <si>
    <t>Dental-Pretax</t>
  </si>
  <si>
    <t>FICA/MCARE</t>
  </si>
  <si>
    <t>FUTA</t>
  </si>
  <si>
    <t>SUTA</t>
  </si>
  <si>
    <t>SWH</t>
  </si>
  <si>
    <t>Total 24000 · Payroll Liabilities</t>
  </si>
  <si>
    <t>Total Other Current Liabilities</t>
  </si>
  <si>
    <t>Total Current Liabilities</t>
  </si>
  <si>
    <t>Total Liabilities</t>
  </si>
  <si>
    <t>Equity</t>
  </si>
  <si>
    <t>32000 · Unrestricted Net Assets</t>
  </si>
  <si>
    <t>Total Equity</t>
  </si>
  <si>
    <t>TOTAL LIABILITIES &amp; EQUITY</t>
  </si>
  <si>
    <t>Current</t>
  </si>
  <si>
    <t>1 - 30</t>
  </si>
  <si>
    <t>31 - 60</t>
  </si>
  <si>
    <t>61 - 90</t>
  </si>
  <si>
    <t>&gt; 90</t>
  </si>
  <si>
    <t>TOTAL</t>
  </si>
  <si>
    <t>IMPROVED</t>
  </si>
  <si>
    <t>Carpenter 182, Michael &amp; Kristine</t>
  </si>
  <si>
    <t>Chappell 82, Cameron &amp; Chelsea</t>
  </si>
  <si>
    <t>Gold Land New York Inc. 142</t>
  </si>
  <si>
    <t>Greenfield 138, Bruce</t>
  </si>
  <si>
    <t>Harris/Rouse 364, Jeff &amp; Megan</t>
  </si>
  <si>
    <t>Kaiser 200, Jim &amp; Michelle</t>
  </si>
  <si>
    <t>Leidigh 116, Robert &amp; Josephine</t>
  </si>
  <si>
    <t>McGee 337, David &amp; Regina</t>
  </si>
  <si>
    <t>Mercier 99, Dr. Randall &amp; Donna</t>
  </si>
  <si>
    <t>Rosier 225, Margaret</t>
  </si>
  <si>
    <t>Smith 435, James &amp; Rita</t>
  </si>
  <si>
    <t>Tew 321, Charles &amp; Lisa</t>
  </si>
  <si>
    <t>Total IMPROVED</t>
  </si>
  <si>
    <t>Non-Owners</t>
  </si>
  <si>
    <t>Pinehurst Country Club, LLC</t>
  </si>
  <si>
    <t>UNIMPROVED</t>
  </si>
  <si>
    <t>Cheng 212, Peter &amp; Pauline</t>
  </si>
  <si>
    <t>Gironda 147, Anselmo &amp; Caitlin</t>
  </si>
  <si>
    <t>O'Neal 341, Billy &amp; Sherry</t>
  </si>
  <si>
    <t>Sage 455, Roderic</t>
  </si>
  <si>
    <t>Total UNIMPROVED</t>
  </si>
  <si>
    <t>WACCO - Wedgewood Homeowners</t>
  </si>
  <si>
    <t>Wedgewood Developments LTD (M2)</t>
  </si>
  <si>
    <t>Total WACCO - Wedgewood Homeowners</t>
  </si>
  <si>
    <t>Clarke, Phifer, Vaughn, Brenner &amp; McNeill</t>
  </si>
  <si>
    <t>Duke Energy Progress</t>
  </si>
  <si>
    <t>Pinehurst, Inc.</t>
  </si>
  <si>
    <t>Reliance Standard Life Insurance Company</t>
  </si>
  <si>
    <t>Sandhills Accounting Service LLC</t>
  </si>
  <si>
    <t>This has the engineering bill for the drainage study $4053.00</t>
  </si>
  <si>
    <t>This is partial credit rolled over for  Jonathan Van Boskerck that will clear up in July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</si>
</sst>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;\-#,##0.00"/>
  </numFmts>
  <fonts count="3" x14ac:knownFonts="1">
    <font>
      <sz val="11"/>
      <color theme="1"/>
      <name val="Calibri"/>
      <family val="2"/>
      <scheme val="minor"/>
    </font>
    <font>
      <b/>
      <sz val="14"/>
      <color rgb="FF323232"/>
      <name val="Arial"/>
      <family val="2"/>
    </font>
    <font>
      <sz val="14"/>
      <color rgb="FF32323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49" fontId="1" fillId="0" borderId="0" xfId="0" applyNumberFormat="1" applyFont="1"/>
    <xf numFmtId="49" fontId="0" fillId="0" borderId="1" xfId="0" applyNumberFormat="1" applyBorder="1" applyAlignment="1">
      <alignment horizontal="centerContinuous"/>
    </xf>
    <xf numFmtId="49" fontId="0" fillId="0" borderId="0" xfId="0" applyNumberFormat="1" applyBorder="1" applyAlignment="1">
      <alignment horizontal="centerContinuous"/>
    </xf>
    <xf numFmtId="39" fontId="2" fillId="0" borderId="0" xfId="0" applyNumberFormat="1" applyFont="1"/>
    <xf numFmtId="49" fontId="2" fillId="0" borderId="0" xfId="0" applyNumberFormat="1" applyFont="1"/>
    <xf numFmtId="39" fontId="2" fillId="0" borderId="0" xfId="0" applyNumberFormat="1" applyFont="1" applyBorder="1"/>
    <xf numFmtId="39" fontId="2" fillId="0" borderId="4" xfId="0" applyNumberFormat="1" applyFont="1" applyBorder="1"/>
    <xf numFmtId="39" fontId="2" fillId="0" borderId="3" xfId="0" applyNumberFormat="1" applyFont="1" applyBorder="1"/>
    <xf numFmtId="39" fontId="2" fillId="0" borderId="5" xfId="0" applyNumberFormat="1" applyFont="1" applyBorder="1"/>
    <xf numFmtId="39" fontId="1" fillId="0" borderId="6" xfId="0" applyNumberFormat="1" applyFont="1" applyBorder="1"/>
    <xf numFmtId="0" fontId="1" fillId="0" borderId="0" xfId="0" applyFont="1"/>
    <xf numFmtId="49" fontId="1" fillId="0" borderId="0" xfId="0" applyNumberFormat="1" applyFont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/>
    <xf numFmtId="0" fontId="0" fillId="0" borderId="0" xfId="0" applyNumberFormat="1"/>
    <xf numFmtId="164" fontId="2" fillId="0" borderId="0" xfId="0" applyNumberFormat="1" applyFont="1"/>
    <xf numFmtId="164" fontId="2" fillId="0" borderId="3" xfId="0" applyNumberFormat="1" applyFont="1" applyBorder="1"/>
    <xf numFmtId="164" fontId="2" fillId="0" borderId="0" xfId="0" applyNumberFormat="1" applyFont="1" applyBorder="1"/>
    <xf numFmtId="164" fontId="2" fillId="0" borderId="5" xfId="0" applyNumberFormat="1" applyFont="1" applyBorder="1"/>
    <xf numFmtId="164" fontId="2" fillId="0" borderId="4" xfId="0" applyNumberFormat="1" applyFont="1" applyBorder="1"/>
    <xf numFmtId="164" fontId="1" fillId="0" borderId="6" xfId="0" applyNumberFormat="1" applyFont="1" applyBorder="1"/>
    <xf numFmtId="49" fontId="1" fillId="0" borderId="1" xfId="0" applyNumberFormat="1" applyFont="1" applyBorder="1" applyAlignment="1">
      <alignment horizontal="center"/>
    </xf>
    <xf numFmtId="0" fontId="0" fillId="2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10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8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9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emf"/><Relationship Id="rId1" Type="http://schemas.openxmlformats.org/officeDocument/2006/relationships/image" Target="../media/image4.emf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6.emf"/><Relationship Id="rId1" Type="http://schemas.openxmlformats.org/officeDocument/2006/relationships/image" Target="../media/image5.emf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8.emf"/><Relationship Id="rId1" Type="http://schemas.openxmlformats.org/officeDocument/2006/relationships/image" Target="../media/image7.emf"/></Relationships>
</file>

<file path=xl/drawings/_rels/vmlDrawing5.vml.rels><?xml version="1.0" encoding="UTF-8" standalone="yes"?>
<Relationships xmlns="http://schemas.openxmlformats.org/package/2006/relationships"><Relationship Id="rId2" Type="http://schemas.openxmlformats.org/officeDocument/2006/relationships/image" Target="../media/image10.emf"/><Relationship Id="rId1" Type="http://schemas.openxmlformats.org/officeDocument/2006/relationships/image" Target="../media/image9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77638</xdr:colOff>
          <xdr:row>0</xdr:row>
          <xdr:rowOff>232913</xdr:rowOff>
        </xdr:to>
        <xdr:sp macro="" textlink="">
          <xdr:nvSpPr>
            <xdr:cNvPr id="1025" name="FILTER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77638</xdr:colOff>
          <xdr:row>0</xdr:row>
          <xdr:rowOff>232913</xdr:rowOff>
        </xdr:to>
        <xdr:sp macro="" textlink="">
          <xdr:nvSpPr>
            <xdr:cNvPr id="1026" name="HEADER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77638</xdr:colOff>
          <xdr:row>0</xdr:row>
          <xdr:rowOff>232913</xdr:rowOff>
        </xdr:to>
        <xdr:sp macro="" textlink="">
          <xdr:nvSpPr>
            <xdr:cNvPr id="2049" name="FILTER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1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77638</xdr:colOff>
          <xdr:row>0</xdr:row>
          <xdr:rowOff>232913</xdr:rowOff>
        </xdr:to>
        <xdr:sp macro="" textlink="">
          <xdr:nvSpPr>
            <xdr:cNvPr id="2050" name="HEADER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1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3</xdr:col>
          <xdr:colOff>284672</xdr:colOff>
          <xdr:row>0</xdr:row>
          <xdr:rowOff>232913</xdr:rowOff>
        </xdr:to>
        <xdr:sp macro="" textlink="">
          <xdr:nvSpPr>
            <xdr:cNvPr id="3073" name="FILTER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2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3</xdr:col>
          <xdr:colOff>284672</xdr:colOff>
          <xdr:row>0</xdr:row>
          <xdr:rowOff>232913</xdr:rowOff>
        </xdr:to>
        <xdr:sp macro="" textlink="">
          <xdr:nvSpPr>
            <xdr:cNvPr id="3074" name="HEADER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:a16="http://schemas.microsoft.com/office/drawing/2014/main" id="{00000000-0008-0000-0200-00000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1</xdr:col>
          <xdr:colOff>707366</xdr:colOff>
          <xdr:row>0</xdr:row>
          <xdr:rowOff>232913</xdr:rowOff>
        </xdr:to>
        <xdr:sp macro="" textlink="">
          <xdr:nvSpPr>
            <xdr:cNvPr id="4097" name="FILTER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00000000-0008-0000-0300-00000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1</xdr:col>
          <xdr:colOff>707366</xdr:colOff>
          <xdr:row>0</xdr:row>
          <xdr:rowOff>232913</xdr:rowOff>
        </xdr:to>
        <xdr:sp macro="" textlink="">
          <xdr:nvSpPr>
            <xdr:cNvPr id="4098" name="HEADER" hidden="1">
              <a:extLst>
                <a:ext uri="{63B3BB69-23CF-44E3-9099-C40C66FF867C}">
                  <a14:compatExt spid="_x0000_s4098"/>
                </a:ext>
                <a:ext uri="{FF2B5EF4-FFF2-40B4-BE49-F238E27FC236}">
                  <a16:creationId xmlns:a16="http://schemas.microsoft.com/office/drawing/2014/main" id="{00000000-0008-0000-0300-00000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77638</xdr:colOff>
          <xdr:row>0</xdr:row>
          <xdr:rowOff>232913</xdr:rowOff>
        </xdr:to>
        <xdr:sp macro="" textlink="">
          <xdr:nvSpPr>
            <xdr:cNvPr id="5121" name="FILTER" hidden="1">
              <a:extLst>
                <a:ext uri="{63B3BB69-23CF-44E3-9099-C40C66FF867C}">
                  <a14:compatExt spid="_x0000_s5121"/>
                </a:ext>
                <a:ext uri="{FF2B5EF4-FFF2-40B4-BE49-F238E27FC236}">
                  <a16:creationId xmlns:a16="http://schemas.microsoft.com/office/drawing/2014/main" id="{00000000-0008-0000-0400-00000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77638</xdr:colOff>
          <xdr:row>0</xdr:row>
          <xdr:rowOff>232913</xdr:rowOff>
        </xdr:to>
        <xdr:sp macro="" textlink="">
          <xdr:nvSpPr>
            <xdr:cNvPr id="5122" name="HEADER" hidden="1">
              <a:extLst>
                <a:ext uri="{63B3BB69-23CF-44E3-9099-C40C66FF867C}">
                  <a14:compatExt spid="_x0000_s5122"/>
                </a:ext>
                <a:ext uri="{FF2B5EF4-FFF2-40B4-BE49-F238E27FC236}">
                  <a16:creationId xmlns:a16="http://schemas.microsoft.com/office/drawing/2014/main" id="{00000000-0008-0000-0400-00000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7" Type="http://schemas.openxmlformats.org/officeDocument/2006/relationships/image" Target="../media/image4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ontrol" Target="../activeX/activeX4.xml"/><Relationship Id="rId5" Type="http://schemas.openxmlformats.org/officeDocument/2006/relationships/image" Target="../media/image3.emf"/><Relationship Id="rId4" Type="http://schemas.openxmlformats.org/officeDocument/2006/relationships/control" Target="../activeX/activeX3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7" Type="http://schemas.openxmlformats.org/officeDocument/2006/relationships/image" Target="../media/image6.emf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control" Target="../activeX/activeX6.xml"/><Relationship Id="rId5" Type="http://schemas.openxmlformats.org/officeDocument/2006/relationships/image" Target="../media/image5.emf"/><Relationship Id="rId4" Type="http://schemas.openxmlformats.org/officeDocument/2006/relationships/control" Target="../activeX/activeX5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7" Type="http://schemas.openxmlformats.org/officeDocument/2006/relationships/image" Target="../media/image8.emf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6" Type="http://schemas.openxmlformats.org/officeDocument/2006/relationships/control" Target="../activeX/activeX8.xml"/><Relationship Id="rId5" Type="http://schemas.openxmlformats.org/officeDocument/2006/relationships/image" Target="../media/image7.emf"/><Relationship Id="rId4" Type="http://schemas.openxmlformats.org/officeDocument/2006/relationships/control" Target="../activeX/activeX7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7" Type="http://schemas.openxmlformats.org/officeDocument/2006/relationships/image" Target="../media/image10.emf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6" Type="http://schemas.openxmlformats.org/officeDocument/2006/relationships/control" Target="../activeX/activeX10.xml"/><Relationship Id="rId5" Type="http://schemas.openxmlformats.org/officeDocument/2006/relationships/image" Target="../media/image9.emf"/><Relationship Id="rId4" Type="http://schemas.openxmlformats.org/officeDocument/2006/relationships/control" Target="../activeX/activeX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5FC578-EA15-44B6-9E47-CB8237D07D96}">
  <sheetPr codeName="Sheet1"/>
  <dimension ref="A1:U123"/>
  <sheetViews>
    <sheetView zoomScaleNormal="100" workbookViewId="0">
      <pane xSplit="7" ySplit="2" topLeftCell="H27" activePane="bottomRight" state="frozenSplit"/>
      <selection pane="topRight" activeCell="H1" sqref="H1"/>
      <selection pane="bottomLeft" activeCell="A3" sqref="A3"/>
      <selection pane="bottomRight" activeCell="U42" sqref="U42"/>
    </sheetView>
  </sheetViews>
  <sheetFormatPr defaultRowHeight="18.350000000000001" x14ac:dyDescent="0.3"/>
  <cols>
    <col min="1" max="6" width="3" style="16" customWidth="1"/>
    <col min="7" max="7" width="50.125" style="16" customWidth="1"/>
    <col min="8" max="8" width="14.75" style="17" bestFit="1" customWidth="1"/>
    <col min="9" max="9" width="2.25" style="17" customWidth="1"/>
    <col min="10" max="10" width="14.75" style="17" bestFit="1" customWidth="1"/>
    <col min="11" max="11" width="2.25" style="17" customWidth="1"/>
    <col min="12" max="12" width="20.5" style="17" bestFit="1" customWidth="1"/>
    <col min="13" max="13" width="2.25" style="17" customWidth="1"/>
    <col min="14" max="14" width="17.5" style="17" bestFit="1" customWidth="1"/>
    <col min="15" max="15" width="2.25" style="17" customWidth="1"/>
    <col min="16" max="16" width="17.5" style="17" bestFit="1" customWidth="1"/>
    <col min="17" max="17" width="2.25" style="17" customWidth="1"/>
    <col min="18" max="18" width="20.5" style="17" bestFit="1" customWidth="1"/>
    <col min="19" max="19" width="2.25" style="17" customWidth="1"/>
    <col min="20" max="20" width="21.125" style="17" bestFit="1" customWidth="1"/>
    <col min="21" max="21" width="55.25" bestFit="1" customWidth="1"/>
  </cols>
  <sheetData>
    <row r="1" spans="1:20" ht="19.05" thickBot="1" x14ac:dyDescent="0.35">
      <c r="A1" s="1"/>
      <c r="B1" s="1"/>
      <c r="C1" s="1"/>
      <c r="D1" s="1"/>
      <c r="E1" s="1"/>
      <c r="F1" s="1"/>
      <c r="G1" s="1"/>
      <c r="H1" s="3"/>
      <c r="I1" s="2"/>
      <c r="J1" s="3"/>
      <c r="K1" s="2"/>
      <c r="L1" s="3"/>
      <c r="M1" s="2"/>
      <c r="N1" s="3"/>
      <c r="O1" s="2"/>
      <c r="P1" s="3"/>
      <c r="Q1" s="2"/>
      <c r="R1" s="3"/>
      <c r="S1" s="2"/>
      <c r="T1" s="3"/>
    </row>
    <row r="2" spans="1:20" s="15" customFormat="1" ht="19.7" thickTop="1" thickBot="1" x14ac:dyDescent="0.35">
      <c r="A2" s="12"/>
      <c r="B2" s="12"/>
      <c r="C2" s="12"/>
      <c r="D2" s="12"/>
      <c r="E2" s="12"/>
      <c r="F2" s="12"/>
      <c r="G2" s="12"/>
      <c r="H2" s="13" t="s">
        <v>0</v>
      </c>
      <c r="I2" s="14"/>
      <c r="J2" s="13" t="s">
        <v>1</v>
      </c>
      <c r="K2" s="14"/>
      <c r="L2" s="13" t="s">
        <v>2</v>
      </c>
      <c r="M2" s="14"/>
      <c r="N2" s="13" t="s">
        <v>3</v>
      </c>
      <c r="O2" s="14"/>
      <c r="P2" s="13" t="s">
        <v>4</v>
      </c>
      <c r="Q2" s="14"/>
      <c r="R2" s="13" t="s">
        <v>2</v>
      </c>
      <c r="S2" s="14"/>
      <c r="T2" s="13" t="s">
        <v>5</v>
      </c>
    </row>
    <row r="3" spans="1:20" ht="19.05" thickTop="1" x14ac:dyDescent="0.3">
      <c r="A3" s="1"/>
      <c r="B3" s="1" t="s">
        <v>6</v>
      </c>
      <c r="C3" s="1"/>
      <c r="D3" s="1"/>
      <c r="E3" s="1"/>
      <c r="F3" s="1"/>
      <c r="G3" s="1"/>
      <c r="H3" s="4"/>
      <c r="I3" s="5"/>
      <c r="J3" s="4"/>
      <c r="K3" s="5"/>
      <c r="L3" s="4"/>
      <c r="M3" s="5"/>
      <c r="N3" s="4"/>
      <c r="O3" s="5"/>
      <c r="P3" s="4"/>
      <c r="Q3" s="5"/>
      <c r="R3" s="4"/>
      <c r="S3" s="5"/>
      <c r="T3" s="4"/>
    </row>
    <row r="4" spans="1:20" x14ac:dyDescent="0.3">
      <c r="A4" s="1"/>
      <c r="B4" s="1"/>
      <c r="C4" s="1"/>
      <c r="D4" s="1" t="s">
        <v>7</v>
      </c>
      <c r="E4" s="1"/>
      <c r="F4" s="1"/>
      <c r="G4" s="1"/>
      <c r="H4" s="4"/>
      <c r="I4" s="5"/>
      <c r="J4" s="4"/>
      <c r="K4" s="5"/>
      <c r="L4" s="4"/>
      <c r="M4" s="5"/>
      <c r="N4" s="4"/>
      <c r="O4" s="5"/>
      <c r="P4" s="4"/>
      <c r="Q4" s="5"/>
      <c r="R4" s="4"/>
      <c r="S4" s="5"/>
      <c r="T4" s="4"/>
    </row>
    <row r="5" spans="1:20" x14ac:dyDescent="0.3">
      <c r="A5" s="1"/>
      <c r="B5" s="1"/>
      <c r="C5" s="1"/>
      <c r="D5" s="1"/>
      <c r="E5" s="1" t="s">
        <v>8</v>
      </c>
      <c r="F5" s="1"/>
      <c r="G5" s="1"/>
      <c r="H5" s="4">
        <v>1450</v>
      </c>
      <c r="I5" s="5"/>
      <c r="J5" s="4">
        <v>7500</v>
      </c>
      <c r="K5" s="5"/>
      <c r="L5" s="4">
        <f t="shared" ref="L5:L17" si="0">ROUND((H5-J5),5)</f>
        <v>-6050</v>
      </c>
      <c r="M5" s="5"/>
      <c r="N5" s="4">
        <v>63200</v>
      </c>
      <c r="O5" s="5"/>
      <c r="P5" s="4">
        <v>37500</v>
      </c>
      <c r="Q5" s="5"/>
      <c r="R5" s="4">
        <f t="shared" ref="R5:R17" si="1">ROUND((N5-P5),5)</f>
        <v>25700</v>
      </c>
      <c r="S5" s="5"/>
      <c r="T5" s="4">
        <v>75000</v>
      </c>
    </row>
    <row r="6" spans="1:20" x14ac:dyDescent="0.3">
      <c r="A6" s="1"/>
      <c r="B6" s="1"/>
      <c r="C6" s="1"/>
      <c r="D6" s="1"/>
      <c r="E6" s="1" t="s">
        <v>9</v>
      </c>
      <c r="F6" s="1"/>
      <c r="G6" s="1"/>
      <c r="H6" s="4">
        <v>0</v>
      </c>
      <c r="I6" s="5"/>
      <c r="J6" s="4">
        <v>25</v>
      </c>
      <c r="K6" s="5"/>
      <c r="L6" s="4">
        <f t="shared" si="0"/>
        <v>-25</v>
      </c>
      <c r="M6" s="5"/>
      <c r="N6" s="4">
        <v>467.5</v>
      </c>
      <c r="O6" s="5"/>
      <c r="P6" s="4">
        <v>150</v>
      </c>
      <c r="Q6" s="5"/>
      <c r="R6" s="4">
        <f t="shared" si="1"/>
        <v>317.5</v>
      </c>
      <c r="S6" s="5"/>
      <c r="T6" s="4">
        <v>300</v>
      </c>
    </row>
    <row r="7" spans="1:20" x14ac:dyDescent="0.3">
      <c r="A7" s="1"/>
      <c r="B7" s="1"/>
      <c r="C7" s="1"/>
      <c r="D7" s="1"/>
      <c r="E7" s="1" t="s">
        <v>10</v>
      </c>
      <c r="F7" s="1"/>
      <c r="G7" s="1"/>
      <c r="H7" s="4">
        <v>0</v>
      </c>
      <c r="I7" s="5"/>
      <c r="J7" s="4">
        <v>50</v>
      </c>
      <c r="K7" s="5"/>
      <c r="L7" s="4">
        <f t="shared" si="0"/>
        <v>-50</v>
      </c>
      <c r="M7" s="5"/>
      <c r="N7" s="4">
        <v>3700</v>
      </c>
      <c r="O7" s="5"/>
      <c r="P7" s="4">
        <v>300</v>
      </c>
      <c r="Q7" s="5"/>
      <c r="R7" s="4">
        <f t="shared" si="1"/>
        <v>3400</v>
      </c>
      <c r="S7" s="5"/>
      <c r="T7" s="4">
        <v>600</v>
      </c>
    </row>
    <row r="8" spans="1:20" x14ac:dyDescent="0.3">
      <c r="A8" s="1"/>
      <c r="B8" s="1"/>
      <c r="C8" s="1"/>
      <c r="D8" s="1"/>
      <c r="E8" s="1" t="s">
        <v>11</v>
      </c>
      <c r="F8" s="1"/>
      <c r="G8" s="1"/>
      <c r="H8" s="4">
        <v>540</v>
      </c>
      <c r="I8" s="5"/>
      <c r="J8" s="4">
        <v>300</v>
      </c>
      <c r="K8" s="5"/>
      <c r="L8" s="4">
        <f t="shared" si="0"/>
        <v>240</v>
      </c>
      <c r="M8" s="5"/>
      <c r="N8" s="4">
        <v>3215</v>
      </c>
      <c r="O8" s="5"/>
      <c r="P8" s="4">
        <v>1800</v>
      </c>
      <c r="Q8" s="5"/>
      <c r="R8" s="4">
        <f t="shared" si="1"/>
        <v>1415</v>
      </c>
      <c r="S8" s="5"/>
      <c r="T8" s="4">
        <v>3600</v>
      </c>
    </row>
    <row r="9" spans="1:20" x14ac:dyDescent="0.3">
      <c r="A9" s="1"/>
      <c r="B9" s="1"/>
      <c r="C9" s="1"/>
      <c r="D9" s="1"/>
      <c r="E9" s="1" t="s">
        <v>12</v>
      </c>
      <c r="F9" s="1"/>
      <c r="G9" s="1"/>
      <c r="H9" s="4">
        <v>135</v>
      </c>
      <c r="I9" s="5"/>
      <c r="J9" s="4">
        <v>85</v>
      </c>
      <c r="K9" s="5"/>
      <c r="L9" s="4">
        <f t="shared" si="0"/>
        <v>50</v>
      </c>
      <c r="M9" s="5"/>
      <c r="N9" s="4">
        <v>135</v>
      </c>
      <c r="O9" s="5"/>
      <c r="P9" s="4">
        <v>510</v>
      </c>
      <c r="Q9" s="5"/>
      <c r="R9" s="4">
        <f t="shared" si="1"/>
        <v>-375</v>
      </c>
      <c r="S9" s="5"/>
      <c r="T9" s="4">
        <v>1020</v>
      </c>
    </row>
    <row r="10" spans="1:20" x14ac:dyDescent="0.3">
      <c r="A10" s="1"/>
      <c r="B10" s="1"/>
      <c r="C10" s="1"/>
      <c r="D10" s="1"/>
      <c r="E10" s="1" t="s">
        <v>13</v>
      </c>
      <c r="F10" s="1"/>
      <c r="G10" s="1"/>
      <c r="H10" s="4">
        <v>9.01</v>
      </c>
      <c r="I10" s="5"/>
      <c r="J10" s="4">
        <v>20</v>
      </c>
      <c r="K10" s="5"/>
      <c r="L10" s="4">
        <f t="shared" si="0"/>
        <v>-10.99</v>
      </c>
      <c r="M10" s="5"/>
      <c r="N10" s="4">
        <v>56.12</v>
      </c>
      <c r="O10" s="5"/>
      <c r="P10" s="4">
        <v>120</v>
      </c>
      <c r="Q10" s="5"/>
      <c r="R10" s="4">
        <f t="shared" si="1"/>
        <v>-63.88</v>
      </c>
      <c r="S10" s="5"/>
      <c r="T10" s="4">
        <v>240</v>
      </c>
    </row>
    <row r="11" spans="1:20" x14ac:dyDescent="0.3">
      <c r="A11" s="1"/>
      <c r="B11" s="1"/>
      <c r="C11" s="1"/>
      <c r="D11" s="1"/>
      <c r="E11" s="1" t="s">
        <v>14</v>
      </c>
      <c r="F11" s="1"/>
      <c r="G11" s="1"/>
      <c r="H11" s="4">
        <v>43866</v>
      </c>
      <c r="I11" s="5"/>
      <c r="J11" s="4">
        <v>43866</v>
      </c>
      <c r="K11" s="5"/>
      <c r="L11" s="4">
        <f t="shared" si="0"/>
        <v>0</v>
      </c>
      <c r="M11" s="5"/>
      <c r="N11" s="4">
        <v>263196</v>
      </c>
      <c r="O11" s="5"/>
      <c r="P11" s="4">
        <v>263197</v>
      </c>
      <c r="Q11" s="5"/>
      <c r="R11" s="4">
        <f t="shared" si="1"/>
        <v>-1</v>
      </c>
      <c r="S11" s="5"/>
      <c r="T11" s="4">
        <v>526395</v>
      </c>
    </row>
    <row r="12" spans="1:20" x14ac:dyDescent="0.3">
      <c r="A12" s="1"/>
      <c r="B12" s="1"/>
      <c r="C12" s="1"/>
      <c r="D12" s="1"/>
      <c r="E12" s="1" t="s">
        <v>15</v>
      </c>
      <c r="F12" s="1"/>
      <c r="G12" s="1"/>
      <c r="H12" s="4">
        <v>500</v>
      </c>
      <c r="I12" s="5"/>
      <c r="J12" s="4">
        <v>0</v>
      </c>
      <c r="K12" s="5"/>
      <c r="L12" s="4">
        <f t="shared" si="0"/>
        <v>500</v>
      </c>
      <c r="M12" s="5"/>
      <c r="N12" s="4">
        <v>630</v>
      </c>
      <c r="O12" s="5"/>
      <c r="P12" s="4">
        <v>0</v>
      </c>
      <c r="Q12" s="5"/>
      <c r="R12" s="4">
        <f t="shared" si="1"/>
        <v>630</v>
      </c>
      <c r="S12" s="5"/>
      <c r="T12" s="4">
        <v>0</v>
      </c>
    </row>
    <row r="13" spans="1:20" x14ac:dyDescent="0.3">
      <c r="A13" s="1"/>
      <c r="B13" s="1"/>
      <c r="C13" s="1"/>
      <c r="D13" s="1"/>
      <c r="E13" s="1" t="s">
        <v>16</v>
      </c>
      <c r="F13" s="1"/>
      <c r="G13" s="1"/>
      <c r="H13" s="4">
        <v>3100</v>
      </c>
      <c r="I13" s="5"/>
      <c r="J13" s="4">
        <v>3100</v>
      </c>
      <c r="K13" s="5"/>
      <c r="L13" s="4">
        <f t="shared" si="0"/>
        <v>0</v>
      </c>
      <c r="M13" s="5"/>
      <c r="N13" s="4">
        <v>18600</v>
      </c>
      <c r="O13" s="5"/>
      <c r="P13" s="4">
        <v>18600</v>
      </c>
      <c r="Q13" s="5"/>
      <c r="R13" s="4">
        <f t="shared" si="1"/>
        <v>0</v>
      </c>
      <c r="S13" s="5"/>
      <c r="T13" s="4">
        <v>37200</v>
      </c>
    </row>
    <row r="14" spans="1:20" x14ac:dyDescent="0.3">
      <c r="A14" s="1"/>
      <c r="B14" s="1"/>
      <c r="C14" s="1"/>
      <c r="D14" s="1"/>
      <c r="E14" s="1" t="s">
        <v>17</v>
      </c>
      <c r="F14" s="1"/>
      <c r="G14" s="1"/>
      <c r="H14" s="4">
        <v>150</v>
      </c>
      <c r="I14" s="5"/>
      <c r="J14" s="4">
        <v>75</v>
      </c>
      <c r="K14" s="5"/>
      <c r="L14" s="4">
        <f t="shared" si="0"/>
        <v>75</v>
      </c>
      <c r="M14" s="5"/>
      <c r="N14" s="4">
        <v>770</v>
      </c>
      <c r="O14" s="5"/>
      <c r="P14" s="4">
        <v>450</v>
      </c>
      <c r="Q14" s="5"/>
      <c r="R14" s="4">
        <f t="shared" si="1"/>
        <v>320</v>
      </c>
      <c r="S14" s="5"/>
      <c r="T14" s="4">
        <v>900</v>
      </c>
    </row>
    <row r="15" spans="1:20" ht="19.05" thickBot="1" x14ac:dyDescent="0.35">
      <c r="A15" s="1"/>
      <c r="B15" s="1"/>
      <c r="C15" s="1"/>
      <c r="D15" s="1"/>
      <c r="E15" s="1" t="s">
        <v>18</v>
      </c>
      <c r="F15" s="1"/>
      <c r="G15" s="1"/>
      <c r="H15" s="6">
        <v>0</v>
      </c>
      <c r="I15" s="5"/>
      <c r="J15" s="6">
        <v>100</v>
      </c>
      <c r="K15" s="5"/>
      <c r="L15" s="6">
        <f t="shared" si="0"/>
        <v>-100</v>
      </c>
      <c r="M15" s="5"/>
      <c r="N15" s="6">
        <v>0</v>
      </c>
      <c r="O15" s="5"/>
      <c r="P15" s="6">
        <v>300</v>
      </c>
      <c r="Q15" s="5"/>
      <c r="R15" s="6">
        <f t="shared" si="1"/>
        <v>-300</v>
      </c>
      <c r="S15" s="5"/>
      <c r="T15" s="6">
        <v>500</v>
      </c>
    </row>
    <row r="16" spans="1:20" ht="19.05" thickBot="1" x14ac:dyDescent="0.35">
      <c r="A16" s="1"/>
      <c r="B16" s="1"/>
      <c r="C16" s="1"/>
      <c r="D16" s="1" t="s">
        <v>19</v>
      </c>
      <c r="E16" s="1"/>
      <c r="F16" s="1"/>
      <c r="G16" s="1"/>
      <c r="H16" s="7">
        <f>ROUND(SUM(H4:H15),5)</f>
        <v>49750.01</v>
      </c>
      <c r="I16" s="5"/>
      <c r="J16" s="7">
        <f>ROUND(SUM(J4:J15),5)</f>
        <v>55121</v>
      </c>
      <c r="K16" s="5"/>
      <c r="L16" s="7">
        <f t="shared" si="0"/>
        <v>-5370.99</v>
      </c>
      <c r="M16" s="5"/>
      <c r="N16" s="7">
        <f>ROUND(SUM(N4:N15),5)</f>
        <v>353969.62</v>
      </c>
      <c r="O16" s="5"/>
      <c r="P16" s="7">
        <f>ROUND(SUM(P4:P15),5)</f>
        <v>322927</v>
      </c>
      <c r="Q16" s="5"/>
      <c r="R16" s="7">
        <f t="shared" si="1"/>
        <v>31042.62</v>
      </c>
      <c r="S16" s="5"/>
      <c r="T16" s="7">
        <f>ROUND(SUM(T4:T15),5)</f>
        <v>645755</v>
      </c>
    </row>
    <row r="17" spans="1:20" x14ac:dyDescent="0.3">
      <c r="A17" s="1"/>
      <c r="B17" s="1"/>
      <c r="C17" s="1" t="s">
        <v>20</v>
      </c>
      <c r="D17" s="1"/>
      <c r="E17" s="1"/>
      <c r="F17" s="1"/>
      <c r="G17" s="1"/>
      <c r="H17" s="4">
        <f>H16</f>
        <v>49750.01</v>
      </c>
      <c r="I17" s="5"/>
      <c r="J17" s="4">
        <f>J16</f>
        <v>55121</v>
      </c>
      <c r="K17" s="5"/>
      <c r="L17" s="4">
        <f t="shared" si="0"/>
        <v>-5370.99</v>
      </c>
      <c r="M17" s="5"/>
      <c r="N17" s="4">
        <f>N16</f>
        <v>353969.62</v>
      </c>
      <c r="O17" s="5"/>
      <c r="P17" s="4">
        <f>P16</f>
        <v>322927</v>
      </c>
      <c r="Q17" s="5"/>
      <c r="R17" s="4">
        <f t="shared" si="1"/>
        <v>31042.62</v>
      </c>
      <c r="S17" s="5"/>
      <c r="T17" s="4">
        <f>T16</f>
        <v>645755</v>
      </c>
    </row>
    <row r="18" spans="1:20" x14ac:dyDescent="0.3">
      <c r="A18" s="1"/>
      <c r="B18" s="1"/>
      <c r="C18" s="1"/>
      <c r="D18" s="1" t="s">
        <v>21</v>
      </c>
      <c r="E18" s="1"/>
      <c r="F18" s="1"/>
      <c r="G18" s="1"/>
      <c r="H18" s="4"/>
      <c r="I18" s="5"/>
      <c r="J18" s="4"/>
      <c r="K18" s="5"/>
      <c r="L18" s="4"/>
      <c r="M18" s="5"/>
      <c r="N18" s="4"/>
      <c r="O18" s="5"/>
      <c r="P18" s="4"/>
      <c r="Q18" s="5"/>
      <c r="R18" s="4"/>
      <c r="S18" s="5"/>
      <c r="T18" s="4"/>
    </row>
    <row r="19" spans="1:20" x14ac:dyDescent="0.3">
      <c r="A19" s="1"/>
      <c r="B19" s="1"/>
      <c r="C19" s="1"/>
      <c r="D19" s="1"/>
      <c r="E19" s="1" t="s">
        <v>22</v>
      </c>
      <c r="F19" s="1"/>
      <c r="G19" s="1"/>
      <c r="H19" s="4"/>
      <c r="I19" s="5"/>
      <c r="J19" s="4"/>
      <c r="K19" s="5"/>
      <c r="L19" s="4"/>
      <c r="M19" s="5"/>
      <c r="N19" s="4"/>
      <c r="O19" s="5"/>
      <c r="P19" s="4"/>
      <c r="Q19" s="5"/>
      <c r="R19" s="4"/>
      <c r="S19" s="5"/>
      <c r="T19" s="4"/>
    </row>
    <row r="20" spans="1:20" x14ac:dyDescent="0.3">
      <c r="A20" s="1"/>
      <c r="B20" s="1"/>
      <c r="C20" s="1"/>
      <c r="D20" s="1"/>
      <c r="E20" s="1"/>
      <c r="F20" s="1" t="s">
        <v>23</v>
      </c>
      <c r="G20" s="1"/>
      <c r="H20" s="4">
        <v>0</v>
      </c>
      <c r="I20" s="5"/>
      <c r="J20" s="4">
        <v>128</v>
      </c>
      <c r="K20" s="5"/>
      <c r="L20" s="4">
        <f t="shared" ref="L20:L42" si="2">ROUND((H20-J20),5)</f>
        <v>-128</v>
      </c>
      <c r="M20" s="5"/>
      <c r="N20" s="4">
        <v>0</v>
      </c>
      <c r="O20" s="5"/>
      <c r="P20" s="4">
        <v>768</v>
      </c>
      <c r="Q20" s="5"/>
      <c r="R20" s="4">
        <f t="shared" ref="R20:R42" si="3">ROUND((N20-P20),5)</f>
        <v>-768</v>
      </c>
      <c r="S20" s="5"/>
      <c r="T20" s="4">
        <v>1536</v>
      </c>
    </row>
    <row r="21" spans="1:20" x14ac:dyDescent="0.3">
      <c r="A21" s="1"/>
      <c r="B21" s="1"/>
      <c r="C21" s="1"/>
      <c r="D21" s="1"/>
      <c r="E21" s="1"/>
      <c r="F21" s="1" t="s">
        <v>24</v>
      </c>
      <c r="G21" s="1"/>
      <c r="H21" s="4">
        <v>56.88</v>
      </c>
      <c r="I21" s="5"/>
      <c r="J21" s="4">
        <v>100</v>
      </c>
      <c r="K21" s="5"/>
      <c r="L21" s="4">
        <f t="shared" si="2"/>
        <v>-43.12</v>
      </c>
      <c r="M21" s="5"/>
      <c r="N21" s="4">
        <v>56.88</v>
      </c>
      <c r="O21" s="5"/>
      <c r="P21" s="4">
        <v>600</v>
      </c>
      <c r="Q21" s="5"/>
      <c r="R21" s="4">
        <f t="shared" si="3"/>
        <v>-543.12</v>
      </c>
      <c r="S21" s="5"/>
      <c r="T21" s="4">
        <v>1200</v>
      </c>
    </row>
    <row r="22" spans="1:20" x14ac:dyDescent="0.3">
      <c r="A22" s="1"/>
      <c r="B22" s="1"/>
      <c r="C22" s="1"/>
      <c r="D22" s="1"/>
      <c r="E22" s="1"/>
      <c r="F22" s="1" t="s">
        <v>25</v>
      </c>
      <c r="G22" s="1"/>
      <c r="H22" s="4">
        <v>9</v>
      </c>
      <c r="I22" s="5"/>
      <c r="J22" s="4">
        <v>50</v>
      </c>
      <c r="K22" s="5"/>
      <c r="L22" s="4">
        <f t="shared" si="2"/>
        <v>-41</v>
      </c>
      <c r="M22" s="5"/>
      <c r="N22" s="4">
        <v>291.26</v>
      </c>
      <c r="O22" s="5"/>
      <c r="P22" s="4">
        <v>300</v>
      </c>
      <c r="Q22" s="5"/>
      <c r="R22" s="4">
        <f t="shared" si="3"/>
        <v>-8.74</v>
      </c>
      <c r="S22" s="5"/>
      <c r="T22" s="4">
        <v>600</v>
      </c>
    </row>
    <row r="23" spans="1:20" x14ac:dyDescent="0.3">
      <c r="A23" s="1"/>
      <c r="B23" s="1"/>
      <c r="C23" s="1"/>
      <c r="D23" s="1"/>
      <c r="E23" s="1"/>
      <c r="F23" s="1" t="s">
        <v>26</v>
      </c>
      <c r="G23" s="1"/>
      <c r="H23" s="4">
        <v>0</v>
      </c>
      <c r="I23" s="5"/>
      <c r="J23" s="4">
        <v>25</v>
      </c>
      <c r="K23" s="5"/>
      <c r="L23" s="4">
        <f t="shared" si="2"/>
        <v>-25</v>
      </c>
      <c r="M23" s="5"/>
      <c r="N23" s="4">
        <v>0</v>
      </c>
      <c r="O23" s="5"/>
      <c r="P23" s="4">
        <v>150</v>
      </c>
      <c r="Q23" s="5"/>
      <c r="R23" s="4">
        <f t="shared" si="3"/>
        <v>-150</v>
      </c>
      <c r="S23" s="5"/>
      <c r="T23" s="4">
        <v>300</v>
      </c>
    </row>
    <row r="24" spans="1:20" x14ac:dyDescent="0.3">
      <c r="A24" s="1"/>
      <c r="B24" s="1"/>
      <c r="C24" s="1"/>
      <c r="D24" s="1"/>
      <c r="E24" s="1"/>
      <c r="F24" s="1" t="s">
        <v>27</v>
      </c>
      <c r="G24" s="1"/>
      <c r="H24" s="4">
        <v>0</v>
      </c>
      <c r="I24" s="5"/>
      <c r="J24" s="4">
        <v>0</v>
      </c>
      <c r="K24" s="5"/>
      <c r="L24" s="4">
        <f t="shared" si="2"/>
        <v>0</v>
      </c>
      <c r="M24" s="5"/>
      <c r="N24" s="4">
        <v>0</v>
      </c>
      <c r="O24" s="5"/>
      <c r="P24" s="4">
        <v>100</v>
      </c>
      <c r="Q24" s="5"/>
      <c r="R24" s="4">
        <f t="shared" si="3"/>
        <v>-100</v>
      </c>
      <c r="S24" s="5"/>
      <c r="T24" s="4">
        <v>200</v>
      </c>
    </row>
    <row r="25" spans="1:20" x14ac:dyDescent="0.3">
      <c r="A25" s="1"/>
      <c r="B25" s="1"/>
      <c r="C25" s="1"/>
      <c r="D25" s="1"/>
      <c r="E25" s="1"/>
      <c r="F25" s="1" t="s">
        <v>28</v>
      </c>
      <c r="G25" s="1"/>
      <c r="H25" s="4">
        <v>167.05</v>
      </c>
      <c r="I25" s="5"/>
      <c r="J25" s="4">
        <v>255</v>
      </c>
      <c r="K25" s="5"/>
      <c r="L25" s="4">
        <f t="shared" si="2"/>
        <v>-87.95</v>
      </c>
      <c r="M25" s="5"/>
      <c r="N25" s="4">
        <v>1091.7</v>
      </c>
      <c r="O25" s="5"/>
      <c r="P25" s="4">
        <v>1530</v>
      </c>
      <c r="Q25" s="5"/>
      <c r="R25" s="4">
        <f t="shared" si="3"/>
        <v>-438.3</v>
      </c>
      <c r="S25" s="5"/>
      <c r="T25" s="4">
        <v>3060</v>
      </c>
    </row>
    <row r="26" spans="1:20" x14ac:dyDescent="0.3">
      <c r="A26" s="1"/>
      <c r="B26" s="1"/>
      <c r="C26" s="1"/>
      <c r="D26" s="1"/>
      <c r="E26" s="1"/>
      <c r="F26" s="1" t="s">
        <v>29</v>
      </c>
      <c r="G26" s="1"/>
      <c r="H26" s="4">
        <v>0</v>
      </c>
      <c r="I26" s="5"/>
      <c r="J26" s="4">
        <v>500</v>
      </c>
      <c r="K26" s="5"/>
      <c r="L26" s="4">
        <f t="shared" si="2"/>
        <v>-500</v>
      </c>
      <c r="M26" s="5"/>
      <c r="N26" s="4">
        <v>0</v>
      </c>
      <c r="O26" s="5"/>
      <c r="P26" s="4">
        <v>3000</v>
      </c>
      <c r="Q26" s="5"/>
      <c r="R26" s="4">
        <f t="shared" si="3"/>
        <v>-3000</v>
      </c>
      <c r="S26" s="5"/>
      <c r="T26" s="4">
        <v>6000</v>
      </c>
    </row>
    <row r="27" spans="1:20" x14ac:dyDescent="0.3">
      <c r="A27" s="1"/>
      <c r="B27" s="1"/>
      <c r="C27" s="1"/>
      <c r="D27" s="1"/>
      <c r="E27" s="1"/>
      <c r="F27" s="1" t="s">
        <v>30</v>
      </c>
      <c r="G27" s="1"/>
      <c r="H27" s="4">
        <v>0</v>
      </c>
      <c r="I27" s="5"/>
      <c r="J27" s="4">
        <v>30</v>
      </c>
      <c r="K27" s="5"/>
      <c r="L27" s="4">
        <f t="shared" si="2"/>
        <v>-30</v>
      </c>
      <c r="M27" s="5"/>
      <c r="N27" s="4">
        <v>9020</v>
      </c>
      <c r="O27" s="5"/>
      <c r="P27" s="4">
        <v>180</v>
      </c>
      <c r="Q27" s="5"/>
      <c r="R27" s="4">
        <f t="shared" si="3"/>
        <v>8840</v>
      </c>
      <c r="S27" s="5"/>
      <c r="T27" s="4">
        <v>360</v>
      </c>
    </row>
    <row r="28" spans="1:20" x14ac:dyDescent="0.3">
      <c r="A28" s="1"/>
      <c r="B28" s="1"/>
      <c r="C28" s="1"/>
      <c r="D28" s="1"/>
      <c r="E28" s="1"/>
      <c r="F28" s="1" t="s">
        <v>31</v>
      </c>
      <c r="G28" s="1"/>
      <c r="H28" s="4">
        <v>180.06</v>
      </c>
      <c r="I28" s="5"/>
      <c r="J28" s="4">
        <v>837</v>
      </c>
      <c r="K28" s="5"/>
      <c r="L28" s="4">
        <f t="shared" si="2"/>
        <v>-656.94</v>
      </c>
      <c r="M28" s="5"/>
      <c r="N28" s="4">
        <v>2330.8000000000002</v>
      </c>
      <c r="O28" s="5"/>
      <c r="P28" s="4">
        <v>5017</v>
      </c>
      <c r="Q28" s="5"/>
      <c r="R28" s="4">
        <f t="shared" si="3"/>
        <v>-2686.2</v>
      </c>
      <c r="S28" s="5"/>
      <c r="T28" s="4">
        <v>10034</v>
      </c>
    </row>
    <row r="29" spans="1:20" x14ac:dyDescent="0.3">
      <c r="A29" s="1"/>
      <c r="B29" s="1"/>
      <c r="C29" s="1"/>
      <c r="D29" s="1"/>
      <c r="E29" s="1"/>
      <c r="F29" s="1" t="s">
        <v>32</v>
      </c>
      <c r="G29" s="1"/>
      <c r="H29" s="4">
        <v>0</v>
      </c>
      <c r="I29" s="5"/>
      <c r="J29" s="4">
        <v>0</v>
      </c>
      <c r="K29" s="5"/>
      <c r="L29" s="4">
        <f t="shared" si="2"/>
        <v>0</v>
      </c>
      <c r="M29" s="5"/>
      <c r="N29" s="4">
        <v>0</v>
      </c>
      <c r="O29" s="5"/>
      <c r="P29" s="4">
        <v>0</v>
      </c>
      <c r="Q29" s="5"/>
      <c r="R29" s="4">
        <f t="shared" si="3"/>
        <v>0</v>
      </c>
      <c r="S29" s="5"/>
      <c r="T29" s="4">
        <v>0</v>
      </c>
    </row>
    <row r="30" spans="1:20" x14ac:dyDescent="0.3">
      <c r="A30" s="1"/>
      <c r="B30" s="1"/>
      <c r="C30" s="1"/>
      <c r="D30" s="1"/>
      <c r="E30" s="1"/>
      <c r="F30" s="1" t="s">
        <v>33</v>
      </c>
      <c r="G30" s="1"/>
      <c r="H30" s="4">
        <v>140</v>
      </c>
      <c r="I30" s="5"/>
      <c r="J30" s="4">
        <v>415</v>
      </c>
      <c r="K30" s="5"/>
      <c r="L30" s="4">
        <f t="shared" si="2"/>
        <v>-275</v>
      </c>
      <c r="M30" s="5"/>
      <c r="N30" s="4">
        <v>1425.78</v>
      </c>
      <c r="O30" s="5"/>
      <c r="P30" s="4">
        <v>2490</v>
      </c>
      <c r="Q30" s="5"/>
      <c r="R30" s="4">
        <f t="shared" si="3"/>
        <v>-1064.22</v>
      </c>
      <c r="S30" s="5"/>
      <c r="T30" s="4">
        <v>4980</v>
      </c>
    </row>
    <row r="31" spans="1:20" x14ac:dyDescent="0.3">
      <c r="A31" s="1"/>
      <c r="B31" s="1"/>
      <c r="C31" s="1"/>
      <c r="D31" s="1"/>
      <c r="E31" s="1"/>
      <c r="F31" s="1" t="s">
        <v>34</v>
      </c>
      <c r="G31" s="1"/>
      <c r="H31" s="4">
        <v>0</v>
      </c>
      <c r="I31" s="5"/>
      <c r="J31" s="4">
        <v>0</v>
      </c>
      <c r="K31" s="5"/>
      <c r="L31" s="4">
        <f t="shared" si="2"/>
        <v>0</v>
      </c>
      <c r="M31" s="5"/>
      <c r="N31" s="4">
        <v>0</v>
      </c>
      <c r="O31" s="5"/>
      <c r="P31" s="4">
        <v>0</v>
      </c>
      <c r="Q31" s="5"/>
      <c r="R31" s="4">
        <f t="shared" si="3"/>
        <v>0</v>
      </c>
      <c r="S31" s="5"/>
      <c r="T31" s="4">
        <v>0</v>
      </c>
    </row>
    <row r="32" spans="1:20" x14ac:dyDescent="0.3">
      <c r="A32" s="1"/>
      <c r="B32" s="1"/>
      <c r="C32" s="1"/>
      <c r="D32" s="1"/>
      <c r="E32" s="1"/>
      <c r="F32" s="1" t="s">
        <v>35</v>
      </c>
      <c r="G32" s="1"/>
      <c r="H32" s="4">
        <v>441.4</v>
      </c>
      <c r="I32" s="5"/>
      <c r="J32" s="4">
        <v>1000</v>
      </c>
      <c r="K32" s="5"/>
      <c r="L32" s="4">
        <f t="shared" si="2"/>
        <v>-558.6</v>
      </c>
      <c r="M32" s="5"/>
      <c r="N32" s="4">
        <v>14970.4</v>
      </c>
      <c r="O32" s="5"/>
      <c r="P32" s="4">
        <v>6000</v>
      </c>
      <c r="Q32" s="5"/>
      <c r="R32" s="4">
        <f t="shared" si="3"/>
        <v>8970.4</v>
      </c>
      <c r="S32" s="5"/>
      <c r="T32" s="4">
        <v>12000</v>
      </c>
    </row>
    <row r="33" spans="1:21" x14ac:dyDescent="0.3">
      <c r="A33" s="1"/>
      <c r="B33" s="1"/>
      <c r="C33" s="1"/>
      <c r="D33" s="1"/>
      <c r="E33" s="1"/>
      <c r="F33" s="1" t="s">
        <v>36</v>
      </c>
      <c r="G33" s="1"/>
      <c r="H33" s="4">
        <v>0</v>
      </c>
      <c r="I33" s="5"/>
      <c r="J33" s="4">
        <v>0</v>
      </c>
      <c r="K33" s="5"/>
      <c r="L33" s="4">
        <f t="shared" si="2"/>
        <v>0</v>
      </c>
      <c r="M33" s="5"/>
      <c r="N33" s="4">
        <v>0</v>
      </c>
      <c r="O33" s="5"/>
      <c r="P33" s="4">
        <v>2500</v>
      </c>
      <c r="Q33" s="5"/>
      <c r="R33" s="4">
        <f t="shared" si="3"/>
        <v>-2500</v>
      </c>
      <c r="S33" s="5"/>
      <c r="T33" s="4">
        <v>2500</v>
      </c>
    </row>
    <row r="34" spans="1:21" x14ac:dyDescent="0.3">
      <c r="A34" s="1"/>
      <c r="B34" s="1"/>
      <c r="C34" s="1"/>
      <c r="D34" s="1"/>
      <c r="E34" s="1"/>
      <c r="F34" s="1" t="s">
        <v>37</v>
      </c>
      <c r="G34" s="1"/>
      <c r="H34" s="4">
        <v>166.94</v>
      </c>
      <c r="I34" s="5"/>
      <c r="J34" s="4">
        <v>200</v>
      </c>
      <c r="K34" s="5"/>
      <c r="L34" s="4">
        <f t="shared" si="2"/>
        <v>-33.06</v>
      </c>
      <c r="M34" s="5"/>
      <c r="N34" s="4">
        <v>1703.39</v>
      </c>
      <c r="O34" s="5"/>
      <c r="P34" s="4">
        <v>1200</v>
      </c>
      <c r="Q34" s="5"/>
      <c r="R34" s="4">
        <f t="shared" si="3"/>
        <v>503.39</v>
      </c>
      <c r="S34" s="5"/>
      <c r="T34" s="4">
        <v>2400</v>
      </c>
    </row>
    <row r="35" spans="1:21" x14ac:dyDescent="0.3">
      <c r="A35" s="1"/>
      <c r="B35" s="1"/>
      <c r="C35" s="1"/>
      <c r="D35" s="1"/>
      <c r="E35" s="1"/>
      <c r="F35" s="1" t="s">
        <v>38</v>
      </c>
      <c r="G35" s="1"/>
      <c r="H35" s="4">
        <v>0</v>
      </c>
      <c r="I35" s="5"/>
      <c r="J35" s="4">
        <v>100</v>
      </c>
      <c r="K35" s="5"/>
      <c r="L35" s="4">
        <f t="shared" si="2"/>
        <v>-100</v>
      </c>
      <c r="M35" s="5"/>
      <c r="N35" s="4">
        <v>685.6</v>
      </c>
      <c r="O35" s="5"/>
      <c r="P35" s="4">
        <v>600</v>
      </c>
      <c r="Q35" s="5"/>
      <c r="R35" s="4">
        <f t="shared" si="3"/>
        <v>85.6</v>
      </c>
      <c r="S35" s="5"/>
      <c r="T35" s="4">
        <v>1200</v>
      </c>
    </row>
    <row r="36" spans="1:21" x14ac:dyDescent="0.3">
      <c r="A36" s="1"/>
      <c r="B36" s="1"/>
      <c r="C36" s="1"/>
      <c r="D36" s="1"/>
      <c r="E36" s="1"/>
      <c r="F36" s="1" t="s">
        <v>39</v>
      </c>
      <c r="G36" s="1"/>
      <c r="H36" s="4">
        <v>743.71</v>
      </c>
      <c r="I36" s="5"/>
      <c r="J36" s="4">
        <v>425</v>
      </c>
      <c r="K36" s="5"/>
      <c r="L36" s="4">
        <f t="shared" si="2"/>
        <v>318.70999999999998</v>
      </c>
      <c r="M36" s="5"/>
      <c r="N36" s="4">
        <v>3278.78</v>
      </c>
      <c r="O36" s="5"/>
      <c r="P36" s="4">
        <v>2550</v>
      </c>
      <c r="Q36" s="5"/>
      <c r="R36" s="4">
        <f t="shared" si="3"/>
        <v>728.78</v>
      </c>
      <c r="S36" s="5"/>
      <c r="T36" s="4">
        <v>5100</v>
      </c>
    </row>
    <row r="37" spans="1:21" x14ac:dyDescent="0.3">
      <c r="A37" s="1"/>
      <c r="B37" s="1"/>
      <c r="C37" s="1"/>
      <c r="D37" s="1"/>
      <c r="E37" s="1"/>
      <c r="F37" s="1" t="s">
        <v>40</v>
      </c>
      <c r="G37" s="1"/>
      <c r="H37" s="4">
        <v>213.5</v>
      </c>
      <c r="I37" s="5"/>
      <c r="J37" s="4">
        <v>175</v>
      </c>
      <c r="K37" s="5"/>
      <c r="L37" s="4">
        <f t="shared" si="2"/>
        <v>38.5</v>
      </c>
      <c r="M37" s="5"/>
      <c r="N37" s="4">
        <v>930.5</v>
      </c>
      <c r="O37" s="5"/>
      <c r="P37" s="4">
        <v>1050</v>
      </c>
      <c r="Q37" s="5"/>
      <c r="R37" s="4">
        <f t="shared" si="3"/>
        <v>-119.5</v>
      </c>
      <c r="S37" s="5"/>
      <c r="T37" s="4">
        <v>2100</v>
      </c>
    </row>
    <row r="38" spans="1:21" x14ac:dyDescent="0.3">
      <c r="A38" s="1"/>
      <c r="B38" s="1"/>
      <c r="C38" s="1"/>
      <c r="D38" s="1"/>
      <c r="E38" s="1"/>
      <c r="F38" s="1" t="s">
        <v>41</v>
      </c>
      <c r="G38" s="1"/>
      <c r="H38" s="4">
        <v>423.69</v>
      </c>
      <c r="I38" s="5"/>
      <c r="J38" s="4">
        <v>394</v>
      </c>
      <c r="K38" s="5"/>
      <c r="L38" s="4">
        <f t="shared" si="2"/>
        <v>29.69</v>
      </c>
      <c r="M38" s="5"/>
      <c r="N38" s="4">
        <v>2753.93</v>
      </c>
      <c r="O38" s="5"/>
      <c r="P38" s="4">
        <v>2364</v>
      </c>
      <c r="Q38" s="5"/>
      <c r="R38" s="4">
        <f t="shared" si="3"/>
        <v>389.93</v>
      </c>
      <c r="S38" s="5"/>
      <c r="T38" s="4">
        <v>4728</v>
      </c>
    </row>
    <row r="39" spans="1:21" x14ac:dyDescent="0.3">
      <c r="A39" s="1"/>
      <c r="B39" s="1"/>
      <c r="C39" s="1"/>
      <c r="D39" s="1"/>
      <c r="E39" s="1"/>
      <c r="F39" s="1" t="s">
        <v>42</v>
      </c>
      <c r="G39" s="1"/>
      <c r="H39" s="4">
        <v>508.19</v>
      </c>
      <c r="I39" s="5"/>
      <c r="J39" s="4">
        <v>113</v>
      </c>
      <c r="K39" s="5"/>
      <c r="L39" s="4">
        <f t="shared" si="2"/>
        <v>395.19</v>
      </c>
      <c r="M39" s="5"/>
      <c r="N39" s="4">
        <v>1832.11</v>
      </c>
      <c r="O39" s="5"/>
      <c r="P39" s="4">
        <v>678</v>
      </c>
      <c r="Q39" s="5"/>
      <c r="R39" s="4">
        <f t="shared" si="3"/>
        <v>1154.1099999999999</v>
      </c>
      <c r="S39" s="5"/>
      <c r="T39" s="4">
        <v>1360</v>
      </c>
    </row>
    <row r="40" spans="1:21" x14ac:dyDescent="0.3">
      <c r="A40" s="1"/>
      <c r="B40" s="1"/>
      <c r="C40" s="1"/>
      <c r="D40" s="1"/>
      <c r="E40" s="1"/>
      <c r="F40" s="1" t="s">
        <v>43</v>
      </c>
      <c r="G40" s="1"/>
      <c r="H40" s="4">
        <v>9.4499999999999993</v>
      </c>
      <c r="I40" s="5"/>
      <c r="J40" s="4">
        <v>30</v>
      </c>
      <c r="K40" s="5"/>
      <c r="L40" s="4">
        <f t="shared" si="2"/>
        <v>-20.55</v>
      </c>
      <c r="M40" s="5"/>
      <c r="N40" s="4">
        <v>130.61000000000001</v>
      </c>
      <c r="O40" s="5"/>
      <c r="P40" s="4">
        <v>180</v>
      </c>
      <c r="Q40" s="5"/>
      <c r="R40" s="4">
        <f t="shared" si="3"/>
        <v>-49.39</v>
      </c>
      <c r="S40" s="5"/>
      <c r="T40" s="4">
        <v>360</v>
      </c>
    </row>
    <row r="41" spans="1:21" x14ac:dyDescent="0.3">
      <c r="A41" s="1"/>
      <c r="B41" s="1"/>
      <c r="C41" s="1"/>
      <c r="D41" s="1"/>
      <c r="E41" s="1"/>
      <c r="F41" s="1" t="s">
        <v>44</v>
      </c>
      <c r="G41" s="1"/>
      <c r="H41" s="4">
        <v>0</v>
      </c>
      <c r="I41" s="5"/>
      <c r="J41" s="4">
        <v>50</v>
      </c>
      <c r="K41" s="5"/>
      <c r="L41" s="4">
        <f t="shared" si="2"/>
        <v>-50</v>
      </c>
      <c r="M41" s="5"/>
      <c r="N41" s="4">
        <v>0</v>
      </c>
      <c r="O41" s="5"/>
      <c r="P41" s="4">
        <v>300</v>
      </c>
      <c r="Q41" s="5"/>
      <c r="R41" s="4">
        <f t="shared" si="3"/>
        <v>-300</v>
      </c>
      <c r="S41" s="5"/>
      <c r="T41" s="4">
        <v>600</v>
      </c>
    </row>
    <row r="42" spans="1:21" x14ac:dyDescent="0.3">
      <c r="A42" s="1"/>
      <c r="B42" s="1"/>
      <c r="C42" s="1"/>
      <c r="D42" s="1"/>
      <c r="E42" s="1"/>
      <c r="F42" s="1" t="s">
        <v>45</v>
      </c>
      <c r="G42" s="1"/>
      <c r="H42" s="4">
        <v>5644.75</v>
      </c>
      <c r="I42" s="5"/>
      <c r="J42" s="4">
        <v>2100</v>
      </c>
      <c r="K42" s="5"/>
      <c r="L42" s="4">
        <f t="shared" si="2"/>
        <v>3544.75</v>
      </c>
      <c r="M42" s="5"/>
      <c r="N42" s="4">
        <v>9201.1</v>
      </c>
      <c r="O42" s="5"/>
      <c r="P42" s="4">
        <v>12600</v>
      </c>
      <c r="Q42" s="5"/>
      <c r="R42" s="4">
        <f t="shared" si="3"/>
        <v>-3398.9</v>
      </c>
      <c r="S42" s="5"/>
      <c r="T42" s="4">
        <v>25200</v>
      </c>
      <c r="U42" s="25" t="s">
        <v>270</v>
      </c>
    </row>
    <row r="43" spans="1:21" x14ac:dyDescent="0.3">
      <c r="A43" s="1"/>
      <c r="B43" s="1"/>
      <c r="C43" s="1"/>
      <c r="D43" s="1"/>
      <c r="E43" s="1"/>
      <c r="F43" s="1" t="s">
        <v>46</v>
      </c>
      <c r="G43" s="1"/>
      <c r="H43" s="4"/>
      <c r="I43" s="5"/>
      <c r="J43" s="4"/>
      <c r="K43" s="5"/>
      <c r="L43" s="4"/>
      <c r="M43" s="5"/>
      <c r="N43" s="4"/>
      <c r="O43" s="5"/>
      <c r="P43" s="4"/>
      <c r="Q43" s="5"/>
      <c r="R43" s="4"/>
      <c r="S43" s="5"/>
      <c r="T43" s="4"/>
    </row>
    <row r="44" spans="1:21" ht="19.05" thickBot="1" x14ac:dyDescent="0.35">
      <c r="A44" s="1"/>
      <c r="B44" s="1"/>
      <c r="C44" s="1"/>
      <c r="D44" s="1"/>
      <c r="E44" s="1"/>
      <c r="F44" s="1"/>
      <c r="G44" s="1" t="s">
        <v>47</v>
      </c>
      <c r="H44" s="8">
        <v>5538.46</v>
      </c>
      <c r="I44" s="5"/>
      <c r="J44" s="8">
        <v>5875</v>
      </c>
      <c r="K44" s="5"/>
      <c r="L44" s="8">
        <f t="shared" ref="L44:L52" si="4">ROUND((H44-J44),5)</f>
        <v>-336.54</v>
      </c>
      <c r="M44" s="5"/>
      <c r="N44" s="8">
        <v>35246.160000000003</v>
      </c>
      <c r="O44" s="5"/>
      <c r="P44" s="8">
        <v>35250</v>
      </c>
      <c r="Q44" s="5"/>
      <c r="R44" s="8">
        <f t="shared" ref="R44:R52" si="5">ROUND((N44-P44),5)</f>
        <v>-3.84</v>
      </c>
      <c r="S44" s="5"/>
      <c r="T44" s="8">
        <v>70500</v>
      </c>
    </row>
    <row r="45" spans="1:21" x14ac:dyDescent="0.3">
      <c r="A45" s="1"/>
      <c r="B45" s="1"/>
      <c r="C45" s="1"/>
      <c r="D45" s="1"/>
      <c r="E45" s="1"/>
      <c r="F45" s="1" t="s">
        <v>48</v>
      </c>
      <c r="G45" s="1"/>
      <c r="H45" s="4">
        <f>ROUND(SUM(H43:H44),5)</f>
        <v>5538.46</v>
      </c>
      <c r="I45" s="5"/>
      <c r="J45" s="4">
        <f>ROUND(SUM(J43:J44),5)</f>
        <v>5875</v>
      </c>
      <c r="K45" s="5"/>
      <c r="L45" s="4">
        <f t="shared" si="4"/>
        <v>-336.54</v>
      </c>
      <c r="M45" s="5"/>
      <c r="N45" s="4">
        <f>ROUND(SUM(N43:N44),5)</f>
        <v>35246.160000000003</v>
      </c>
      <c r="O45" s="5"/>
      <c r="P45" s="4">
        <f>ROUND(SUM(P43:P44),5)</f>
        <v>35250</v>
      </c>
      <c r="Q45" s="5"/>
      <c r="R45" s="4">
        <f t="shared" si="5"/>
        <v>-3.84</v>
      </c>
      <c r="S45" s="5"/>
      <c r="T45" s="4">
        <f>ROUND(SUM(T43:T44),5)</f>
        <v>70500</v>
      </c>
    </row>
    <row r="46" spans="1:21" x14ac:dyDescent="0.3">
      <c r="A46" s="1"/>
      <c r="B46" s="1"/>
      <c r="C46" s="1"/>
      <c r="D46" s="1"/>
      <c r="E46" s="1"/>
      <c r="F46" s="1" t="s">
        <v>49</v>
      </c>
      <c r="G46" s="1"/>
      <c r="H46" s="4">
        <v>72</v>
      </c>
      <c r="I46" s="5"/>
      <c r="J46" s="4">
        <v>70</v>
      </c>
      <c r="K46" s="5"/>
      <c r="L46" s="4">
        <f t="shared" si="4"/>
        <v>2</v>
      </c>
      <c r="M46" s="5"/>
      <c r="N46" s="4">
        <v>421</v>
      </c>
      <c r="O46" s="5"/>
      <c r="P46" s="4">
        <v>420</v>
      </c>
      <c r="Q46" s="5"/>
      <c r="R46" s="4">
        <f t="shared" si="5"/>
        <v>1</v>
      </c>
      <c r="S46" s="5"/>
      <c r="T46" s="4">
        <v>840</v>
      </c>
    </row>
    <row r="47" spans="1:21" x14ac:dyDescent="0.3">
      <c r="A47" s="1"/>
      <c r="B47" s="1"/>
      <c r="C47" s="1"/>
      <c r="D47" s="1"/>
      <c r="E47" s="1"/>
      <c r="F47" s="1" t="s">
        <v>50</v>
      </c>
      <c r="G47" s="1"/>
      <c r="H47" s="4">
        <v>0</v>
      </c>
      <c r="I47" s="5"/>
      <c r="J47" s="4">
        <v>225</v>
      </c>
      <c r="K47" s="5"/>
      <c r="L47" s="4">
        <f t="shared" si="4"/>
        <v>-225</v>
      </c>
      <c r="M47" s="5"/>
      <c r="N47" s="4">
        <v>151.55000000000001</v>
      </c>
      <c r="O47" s="5"/>
      <c r="P47" s="4">
        <v>1350</v>
      </c>
      <c r="Q47" s="5"/>
      <c r="R47" s="4">
        <f t="shared" si="5"/>
        <v>-1198.45</v>
      </c>
      <c r="S47" s="5"/>
      <c r="T47" s="4">
        <v>2700</v>
      </c>
    </row>
    <row r="48" spans="1:21" x14ac:dyDescent="0.3">
      <c r="A48" s="1"/>
      <c r="B48" s="1"/>
      <c r="C48" s="1"/>
      <c r="D48" s="1"/>
      <c r="E48" s="1"/>
      <c r="F48" s="1" t="s">
        <v>51</v>
      </c>
      <c r="G48" s="1"/>
      <c r="H48" s="4">
        <v>9.6300000000000008</v>
      </c>
      <c r="I48" s="5"/>
      <c r="J48" s="4">
        <v>25</v>
      </c>
      <c r="K48" s="5"/>
      <c r="L48" s="4">
        <f t="shared" si="4"/>
        <v>-15.37</v>
      </c>
      <c r="M48" s="5"/>
      <c r="N48" s="4">
        <v>36.380000000000003</v>
      </c>
      <c r="O48" s="5"/>
      <c r="P48" s="4">
        <v>150</v>
      </c>
      <c r="Q48" s="5"/>
      <c r="R48" s="4">
        <f t="shared" si="5"/>
        <v>-113.62</v>
      </c>
      <c r="S48" s="5"/>
      <c r="T48" s="4">
        <v>300</v>
      </c>
    </row>
    <row r="49" spans="1:20" x14ac:dyDescent="0.3">
      <c r="A49" s="1"/>
      <c r="B49" s="1"/>
      <c r="C49" s="1"/>
      <c r="D49" s="1"/>
      <c r="E49" s="1"/>
      <c r="F49" s="1" t="s">
        <v>52</v>
      </c>
      <c r="G49" s="1"/>
      <c r="H49" s="4">
        <v>54.93</v>
      </c>
      <c r="I49" s="5"/>
      <c r="J49" s="4">
        <v>25</v>
      </c>
      <c r="K49" s="5"/>
      <c r="L49" s="4">
        <f t="shared" si="4"/>
        <v>29.93</v>
      </c>
      <c r="M49" s="5"/>
      <c r="N49" s="4">
        <v>168.51</v>
      </c>
      <c r="O49" s="5"/>
      <c r="P49" s="4">
        <v>150</v>
      </c>
      <c r="Q49" s="5"/>
      <c r="R49" s="4">
        <f t="shared" si="5"/>
        <v>18.510000000000002</v>
      </c>
      <c r="S49" s="5"/>
      <c r="T49" s="4">
        <v>300</v>
      </c>
    </row>
    <row r="50" spans="1:20" x14ac:dyDescent="0.3">
      <c r="A50" s="1"/>
      <c r="B50" s="1"/>
      <c r="C50" s="1"/>
      <c r="D50" s="1"/>
      <c r="E50" s="1"/>
      <c r="F50" s="1" t="s">
        <v>53</v>
      </c>
      <c r="G50" s="1"/>
      <c r="H50" s="4">
        <v>0</v>
      </c>
      <c r="I50" s="5"/>
      <c r="J50" s="4">
        <v>35</v>
      </c>
      <c r="K50" s="5"/>
      <c r="L50" s="4">
        <f t="shared" si="4"/>
        <v>-35</v>
      </c>
      <c r="M50" s="5"/>
      <c r="N50" s="4">
        <v>478.8</v>
      </c>
      <c r="O50" s="5"/>
      <c r="P50" s="4">
        <v>210</v>
      </c>
      <c r="Q50" s="5"/>
      <c r="R50" s="4">
        <f t="shared" si="5"/>
        <v>268.8</v>
      </c>
      <c r="S50" s="5"/>
      <c r="T50" s="4">
        <v>420</v>
      </c>
    </row>
    <row r="51" spans="1:20" ht="19.05" thickBot="1" x14ac:dyDescent="0.35">
      <c r="A51" s="1"/>
      <c r="B51" s="1"/>
      <c r="C51" s="1"/>
      <c r="D51" s="1"/>
      <c r="E51" s="1"/>
      <c r="F51" s="1" t="s">
        <v>54</v>
      </c>
      <c r="G51" s="1"/>
      <c r="H51" s="8">
        <v>0</v>
      </c>
      <c r="I51" s="5"/>
      <c r="J51" s="8">
        <v>250</v>
      </c>
      <c r="K51" s="5"/>
      <c r="L51" s="8">
        <f t="shared" si="4"/>
        <v>-250</v>
      </c>
      <c r="M51" s="5"/>
      <c r="N51" s="8">
        <v>426.75</v>
      </c>
      <c r="O51" s="5"/>
      <c r="P51" s="8">
        <v>1500</v>
      </c>
      <c r="Q51" s="5"/>
      <c r="R51" s="8">
        <f t="shared" si="5"/>
        <v>-1073.25</v>
      </c>
      <c r="S51" s="5"/>
      <c r="T51" s="8">
        <v>3000</v>
      </c>
    </row>
    <row r="52" spans="1:20" x14ac:dyDescent="0.3">
      <c r="A52" s="1"/>
      <c r="B52" s="1"/>
      <c r="C52" s="1"/>
      <c r="D52" s="1"/>
      <c r="E52" s="1" t="s">
        <v>55</v>
      </c>
      <c r="F52" s="1"/>
      <c r="G52" s="1"/>
      <c r="H52" s="4">
        <f>ROUND(SUM(H19:H42)+SUM(H45:H51),5)</f>
        <v>14379.64</v>
      </c>
      <c r="I52" s="5"/>
      <c r="J52" s="4">
        <f>ROUND(SUM(J19:J42)+SUM(J45:J51),5)</f>
        <v>13432</v>
      </c>
      <c r="K52" s="5"/>
      <c r="L52" s="4">
        <f t="shared" si="4"/>
        <v>947.64</v>
      </c>
      <c r="M52" s="5"/>
      <c r="N52" s="4">
        <f>ROUND(SUM(N19:N42)+SUM(N45:N51),5)</f>
        <v>86631.99</v>
      </c>
      <c r="O52" s="5"/>
      <c r="P52" s="4">
        <f>ROUND(SUM(P19:P42)+SUM(P45:P51),5)</f>
        <v>83187</v>
      </c>
      <c r="Q52" s="5"/>
      <c r="R52" s="4">
        <f t="shared" si="5"/>
        <v>3444.99</v>
      </c>
      <c r="S52" s="5"/>
      <c r="T52" s="4">
        <f>ROUND(SUM(T19:T42)+SUM(T45:T51),5)</f>
        <v>163878</v>
      </c>
    </row>
    <row r="53" spans="1:20" x14ac:dyDescent="0.3">
      <c r="A53" s="1"/>
      <c r="B53" s="1"/>
      <c r="C53" s="1"/>
      <c r="D53" s="1"/>
      <c r="E53" s="1" t="s">
        <v>56</v>
      </c>
      <c r="F53" s="1"/>
      <c r="G53" s="1"/>
      <c r="H53" s="4"/>
      <c r="I53" s="5"/>
      <c r="J53" s="4"/>
      <c r="K53" s="5"/>
      <c r="L53" s="4"/>
      <c r="M53" s="5"/>
      <c r="N53" s="4"/>
      <c r="O53" s="5"/>
      <c r="P53" s="4"/>
      <c r="Q53" s="5"/>
      <c r="R53" s="4"/>
      <c r="S53" s="5"/>
      <c r="T53" s="4"/>
    </row>
    <row r="54" spans="1:20" x14ac:dyDescent="0.3">
      <c r="A54" s="1"/>
      <c r="B54" s="1"/>
      <c r="C54" s="1"/>
      <c r="D54" s="1"/>
      <c r="E54" s="1"/>
      <c r="F54" s="1" t="s">
        <v>57</v>
      </c>
      <c r="G54" s="1"/>
      <c r="H54" s="4">
        <v>0</v>
      </c>
      <c r="I54" s="5"/>
      <c r="J54" s="4">
        <v>175</v>
      </c>
      <c r="K54" s="5"/>
      <c r="L54" s="4">
        <f t="shared" ref="L54:L71" si="6">ROUND((H54-J54),5)</f>
        <v>-175</v>
      </c>
      <c r="M54" s="5"/>
      <c r="N54" s="4">
        <v>363.79</v>
      </c>
      <c r="O54" s="5"/>
      <c r="P54" s="4">
        <v>1050</v>
      </c>
      <c r="Q54" s="5"/>
      <c r="R54" s="4">
        <f t="shared" ref="R54:R71" si="7">ROUND((N54-P54),5)</f>
        <v>-686.21</v>
      </c>
      <c r="S54" s="5"/>
      <c r="T54" s="4">
        <v>2100</v>
      </c>
    </row>
    <row r="55" spans="1:20" x14ac:dyDescent="0.3">
      <c r="A55" s="1"/>
      <c r="B55" s="1"/>
      <c r="C55" s="1"/>
      <c r="D55" s="1"/>
      <c r="E55" s="1"/>
      <c r="F55" s="1" t="s">
        <v>58</v>
      </c>
      <c r="G55" s="1"/>
      <c r="H55" s="4">
        <v>268</v>
      </c>
      <c r="I55" s="5"/>
      <c r="J55" s="4">
        <v>235</v>
      </c>
      <c r="K55" s="5"/>
      <c r="L55" s="4">
        <f t="shared" si="6"/>
        <v>33</v>
      </c>
      <c r="M55" s="5"/>
      <c r="N55" s="4">
        <v>1608</v>
      </c>
      <c r="O55" s="5"/>
      <c r="P55" s="4">
        <v>1410</v>
      </c>
      <c r="Q55" s="5"/>
      <c r="R55" s="4">
        <f t="shared" si="7"/>
        <v>198</v>
      </c>
      <c r="S55" s="5"/>
      <c r="T55" s="4">
        <v>2820</v>
      </c>
    </row>
    <row r="56" spans="1:20" x14ac:dyDescent="0.3">
      <c r="A56" s="1"/>
      <c r="B56" s="1"/>
      <c r="C56" s="1"/>
      <c r="D56" s="1"/>
      <c r="E56" s="1"/>
      <c r="F56" s="1" t="s">
        <v>59</v>
      </c>
      <c r="G56" s="1"/>
      <c r="H56" s="4">
        <v>603.6</v>
      </c>
      <c r="I56" s="5"/>
      <c r="J56" s="4">
        <v>625</v>
      </c>
      <c r="K56" s="5"/>
      <c r="L56" s="4">
        <f t="shared" si="6"/>
        <v>-21.4</v>
      </c>
      <c r="M56" s="5"/>
      <c r="N56" s="4">
        <v>4473.1499999999996</v>
      </c>
      <c r="O56" s="5"/>
      <c r="P56" s="4">
        <v>3750</v>
      </c>
      <c r="Q56" s="5"/>
      <c r="R56" s="4">
        <f t="shared" si="7"/>
        <v>723.15</v>
      </c>
      <c r="S56" s="5"/>
      <c r="T56" s="4">
        <v>7500</v>
      </c>
    </row>
    <row r="57" spans="1:20" x14ac:dyDescent="0.3">
      <c r="A57" s="1"/>
      <c r="B57" s="1"/>
      <c r="C57" s="1"/>
      <c r="D57" s="1"/>
      <c r="E57" s="1"/>
      <c r="F57" s="1" t="s">
        <v>60</v>
      </c>
      <c r="G57" s="1"/>
      <c r="H57" s="4">
        <v>0</v>
      </c>
      <c r="I57" s="5"/>
      <c r="J57" s="4">
        <v>25</v>
      </c>
      <c r="K57" s="5"/>
      <c r="L57" s="4">
        <f t="shared" si="6"/>
        <v>-25</v>
      </c>
      <c r="M57" s="5"/>
      <c r="N57" s="4">
        <v>76.92</v>
      </c>
      <c r="O57" s="5"/>
      <c r="P57" s="4">
        <v>150</v>
      </c>
      <c r="Q57" s="5"/>
      <c r="R57" s="4">
        <f t="shared" si="7"/>
        <v>-73.08</v>
      </c>
      <c r="S57" s="5"/>
      <c r="T57" s="4">
        <v>300</v>
      </c>
    </row>
    <row r="58" spans="1:20" x14ac:dyDescent="0.3">
      <c r="A58" s="1"/>
      <c r="B58" s="1"/>
      <c r="C58" s="1"/>
      <c r="D58" s="1"/>
      <c r="E58" s="1"/>
      <c r="F58" s="1" t="s">
        <v>61</v>
      </c>
      <c r="G58" s="1"/>
      <c r="H58" s="4">
        <v>0</v>
      </c>
      <c r="I58" s="5"/>
      <c r="J58" s="4">
        <v>255</v>
      </c>
      <c r="K58" s="5"/>
      <c r="L58" s="4">
        <f t="shared" si="6"/>
        <v>-255</v>
      </c>
      <c r="M58" s="5"/>
      <c r="N58" s="4">
        <v>1403.97</v>
      </c>
      <c r="O58" s="5"/>
      <c r="P58" s="4">
        <v>1530</v>
      </c>
      <c r="Q58" s="5"/>
      <c r="R58" s="4">
        <f t="shared" si="7"/>
        <v>-126.03</v>
      </c>
      <c r="S58" s="5"/>
      <c r="T58" s="4">
        <v>3060</v>
      </c>
    </row>
    <row r="59" spans="1:20" x14ac:dyDescent="0.3">
      <c r="A59" s="1"/>
      <c r="B59" s="1"/>
      <c r="C59" s="1"/>
      <c r="D59" s="1"/>
      <c r="E59" s="1"/>
      <c r="F59" s="1" t="s">
        <v>62</v>
      </c>
      <c r="G59" s="1"/>
      <c r="H59" s="4">
        <v>193.88</v>
      </c>
      <c r="I59" s="5"/>
      <c r="J59" s="4">
        <v>335</v>
      </c>
      <c r="K59" s="5"/>
      <c r="L59" s="4">
        <f t="shared" si="6"/>
        <v>-141.12</v>
      </c>
      <c r="M59" s="5"/>
      <c r="N59" s="4">
        <v>1953.38</v>
      </c>
      <c r="O59" s="5"/>
      <c r="P59" s="4">
        <v>2010</v>
      </c>
      <c r="Q59" s="5"/>
      <c r="R59" s="4">
        <f t="shared" si="7"/>
        <v>-56.62</v>
      </c>
      <c r="S59" s="5"/>
      <c r="T59" s="4">
        <v>4020</v>
      </c>
    </row>
    <row r="60" spans="1:20" x14ac:dyDescent="0.3">
      <c r="A60" s="1"/>
      <c r="B60" s="1"/>
      <c r="C60" s="1"/>
      <c r="D60" s="1"/>
      <c r="E60" s="1"/>
      <c r="F60" s="1" t="s">
        <v>63</v>
      </c>
      <c r="G60" s="1"/>
      <c r="H60" s="4">
        <v>116</v>
      </c>
      <c r="I60" s="5"/>
      <c r="J60" s="4">
        <v>145</v>
      </c>
      <c r="K60" s="5"/>
      <c r="L60" s="4">
        <f t="shared" si="6"/>
        <v>-29</v>
      </c>
      <c r="M60" s="5"/>
      <c r="N60" s="4">
        <v>811.9</v>
      </c>
      <c r="O60" s="5"/>
      <c r="P60" s="4">
        <v>870</v>
      </c>
      <c r="Q60" s="5"/>
      <c r="R60" s="4">
        <f t="shared" si="7"/>
        <v>-58.1</v>
      </c>
      <c r="S60" s="5"/>
      <c r="T60" s="4">
        <v>1740</v>
      </c>
    </row>
    <row r="61" spans="1:20" x14ac:dyDescent="0.3">
      <c r="A61" s="1"/>
      <c r="B61" s="1"/>
      <c r="C61" s="1"/>
      <c r="D61" s="1"/>
      <c r="E61" s="1"/>
      <c r="F61" s="1" t="s">
        <v>64</v>
      </c>
      <c r="G61" s="1"/>
      <c r="H61" s="4">
        <v>471.3</v>
      </c>
      <c r="I61" s="5"/>
      <c r="J61" s="4">
        <v>925</v>
      </c>
      <c r="K61" s="5"/>
      <c r="L61" s="4">
        <f t="shared" si="6"/>
        <v>-453.7</v>
      </c>
      <c r="M61" s="5"/>
      <c r="N61" s="4">
        <v>3213.48</v>
      </c>
      <c r="O61" s="5"/>
      <c r="P61" s="4">
        <v>5550</v>
      </c>
      <c r="Q61" s="5"/>
      <c r="R61" s="4">
        <f t="shared" si="7"/>
        <v>-2336.52</v>
      </c>
      <c r="S61" s="5"/>
      <c r="T61" s="4">
        <v>11100</v>
      </c>
    </row>
    <row r="62" spans="1:20" x14ac:dyDescent="0.3">
      <c r="A62" s="1"/>
      <c r="B62" s="1"/>
      <c r="C62" s="1"/>
      <c r="D62" s="1"/>
      <c r="E62" s="1"/>
      <c r="F62" s="1" t="s">
        <v>65</v>
      </c>
      <c r="G62" s="1"/>
      <c r="H62" s="4">
        <v>0</v>
      </c>
      <c r="I62" s="5"/>
      <c r="J62" s="4">
        <v>300</v>
      </c>
      <c r="K62" s="5"/>
      <c r="L62" s="4">
        <f t="shared" si="6"/>
        <v>-300</v>
      </c>
      <c r="M62" s="5"/>
      <c r="N62" s="4">
        <v>131.01</v>
      </c>
      <c r="O62" s="5"/>
      <c r="P62" s="4">
        <v>1800</v>
      </c>
      <c r="Q62" s="5"/>
      <c r="R62" s="4">
        <f t="shared" si="7"/>
        <v>-1668.99</v>
      </c>
      <c r="S62" s="5"/>
      <c r="T62" s="4">
        <v>3600</v>
      </c>
    </row>
    <row r="63" spans="1:20" x14ac:dyDescent="0.3">
      <c r="A63" s="1"/>
      <c r="B63" s="1"/>
      <c r="C63" s="1"/>
      <c r="D63" s="1"/>
      <c r="E63" s="1"/>
      <c r="F63" s="1" t="s">
        <v>66</v>
      </c>
      <c r="G63" s="1"/>
      <c r="H63" s="4">
        <v>0</v>
      </c>
      <c r="I63" s="5"/>
      <c r="J63" s="4">
        <v>225</v>
      </c>
      <c r="K63" s="5"/>
      <c r="L63" s="4">
        <f t="shared" si="6"/>
        <v>-225</v>
      </c>
      <c r="M63" s="5"/>
      <c r="N63" s="4">
        <v>183.94</v>
      </c>
      <c r="O63" s="5"/>
      <c r="P63" s="4">
        <v>1350</v>
      </c>
      <c r="Q63" s="5"/>
      <c r="R63" s="4">
        <f t="shared" si="7"/>
        <v>-1166.06</v>
      </c>
      <c r="S63" s="5"/>
      <c r="T63" s="4">
        <v>2700</v>
      </c>
    </row>
    <row r="64" spans="1:20" x14ac:dyDescent="0.3">
      <c r="A64" s="1"/>
      <c r="B64" s="1"/>
      <c r="C64" s="1"/>
      <c r="D64" s="1"/>
      <c r="E64" s="1"/>
      <c r="F64" s="1" t="s">
        <v>67</v>
      </c>
      <c r="G64" s="1"/>
      <c r="H64" s="4">
        <v>42</v>
      </c>
      <c r="I64" s="5"/>
      <c r="J64" s="4">
        <v>50</v>
      </c>
      <c r="K64" s="5"/>
      <c r="L64" s="4">
        <f t="shared" si="6"/>
        <v>-8</v>
      </c>
      <c r="M64" s="5"/>
      <c r="N64" s="4">
        <v>252</v>
      </c>
      <c r="O64" s="5"/>
      <c r="P64" s="4">
        <v>300</v>
      </c>
      <c r="Q64" s="5"/>
      <c r="R64" s="4">
        <f t="shared" si="7"/>
        <v>-48</v>
      </c>
      <c r="S64" s="5"/>
      <c r="T64" s="4">
        <v>600</v>
      </c>
    </row>
    <row r="65" spans="1:20" x14ac:dyDescent="0.3">
      <c r="A65" s="1"/>
      <c r="B65" s="1"/>
      <c r="C65" s="1"/>
      <c r="D65" s="1"/>
      <c r="E65" s="1"/>
      <c r="F65" s="1" t="s">
        <v>68</v>
      </c>
      <c r="G65" s="1"/>
      <c r="H65" s="4">
        <v>0</v>
      </c>
      <c r="I65" s="5"/>
      <c r="J65" s="4">
        <v>15</v>
      </c>
      <c r="K65" s="5"/>
      <c r="L65" s="4">
        <f t="shared" si="6"/>
        <v>-15</v>
      </c>
      <c r="M65" s="5"/>
      <c r="N65" s="4">
        <v>215.68</v>
      </c>
      <c r="O65" s="5"/>
      <c r="P65" s="4">
        <v>90</v>
      </c>
      <c r="Q65" s="5"/>
      <c r="R65" s="4">
        <f t="shared" si="7"/>
        <v>125.68</v>
      </c>
      <c r="S65" s="5"/>
      <c r="T65" s="4">
        <v>180</v>
      </c>
    </row>
    <row r="66" spans="1:20" x14ac:dyDescent="0.3">
      <c r="A66" s="1"/>
      <c r="B66" s="1"/>
      <c r="C66" s="1"/>
      <c r="D66" s="1"/>
      <c r="E66" s="1"/>
      <c r="F66" s="1" t="s">
        <v>69</v>
      </c>
      <c r="G66" s="1"/>
      <c r="H66" s="4">
        <v>0</v>
      </c>
      <c r="I66" s="5"/>
      <c r="J66" s="4">
        <v>15</v>
      </c>
      <c r="K66" s="5"/>
      <c r="L66" s="4">
        <f t="shared" si="6"/>
        <v>-15</v>
      </c>
      <c r="M66" s="5"/>
      <c r="N66" s="4">
        <v>71.430000000000007</v>
      </c>
      <c r="O66" s="5"/>
      <c r="P66" s="4">
        <v>90</v>
      </c>
      <c r="Q66" s="5"/>
      <c r="R66" s="4">
        <f t="shared" si="7"/>
        <v>-18.57</v>
      </c>
      <c r="S66" s="5"/>
      <c r="T66" s="4">
        <v>180</v>
      </c>
    </row>
    <row r="67" spans="1:20" x14ac:dyDescent="0.3">
      <c r="A67" s="1"/>
      <c r="B67" s="1"/>
      <c r="C67" s="1"/>
      <c r="D67" s="1"/>
      <c r="E67" s="1"/>
      <c r="F67" s="1" t="s">
        <v>70</v>
      </c>
      <c r="G67" s="1"/>
      <c r="H67" s="4">
        <v>356.52</v>
      </c>
      <c r="I67" s="5"/>
      <c r="J67" s="4">
        <v>471</v>
      </c>
      <c r="K67" s="5"/>
      <c r="L67" s="4">
        <f t="shared" si="6"/>
        <v>-114.48</v>
      </c>
      <c r="M67" s="5"/>
      <c r="N67" s="4">
        <v>2216.0500000000002</v>
      </c>
      <c r="O67" s="5"/>
      <c r="P67" s="4">
        <v>2821</v>
      </c>
      <c r="Q67" s="5"/>
      <c r="R67" s="4">
        <f t="shared" si="7"/>
        <v>-604.95000000000005</v>
      </c>
      <c r="S67" s="5"/>
      <c r="T67" s="4">
        <v>5642</v>
      </c>
    </row>
    <row r="68" spans="1:20" x14ac:dyDescent="0.3">
      <c r="A68" s="1"/>
      <c r="B68" s="1"/>
      <c r="C68" s="1"/>
      <c r="D68" s="1"/>
      <c r="E68" s="1"/>
      <c r="F68" s="1" t="s">
        <v>71</v>
      </c>
      <c r="G68" s="1"/>
      <c r="H68" s="4">
        <v>508.19</v>
      </c>
      <c r="I68" s="5"/>
      <c r="J68" s="4">
        <v>125</v>
      </c>
      <c r="K68" s="5"/>
      <c r="L68" s="4">
        <f t="shared" si="6"/>
        <v>383.19</v>
      </c>
      <c r="M68" s="5"/>
      <c r="N68" s="4">
        <v>1355.31</v>
      </c>
      <c r="O68" s="5"/>
      <c r="P68" s="4">
        <v>750</v>
      </c>
      <c r="Q68" s="5"/>
      <c r="R68" s="4">
        <f t="shared" si="7"/>
        <v>605.30999999999995</v>
      </c>
      <c r="S68" s="5"/>
      <c r="T68" s="4">
        <v>1500</v>
      </c>
    </row>
    <row r="69" spans="1:20" x14ac:dyDescent="0.3">
      <c r="A69" s="1"/>
      <c r="B69" s="1"/>
      <c r="C69" s="1"/>
      <c r="D69" s="1"/>
      <c r="E69" s="1"/>
      <c r="F69" s="1" t="s">
        <v>72</v>
      </c>
      <c r="G69" s="1"/>
      <c r="H69" s="4">
        <v>2009</v>
      </c>
      <c r="I69" s="5"/>
      <c r="J69" s="4">
        <v>1500</v>
      </c>
      <c r="K69" s="5"/>
      <c r="L69" s="4">
        <f t="shared" si="6"/>
        <v>509</v>
      </c>
      <c r="M69" s="5"/>
      <c r="N69" s="4">
        <v>4394.0200000000004</v>
      </c>
      <c r="O69" s="5"/>
      <c r="P69" s="4">
        <v>5500</v>
      </c>
      <c r="Q69" s="5"/>
      <c r="R69" s="4">
        <f t="shared" si="7"/>
        <v>-1105.98</v>
      </c>
      <c r="S69" s="5"/>
      <c r="T69" s="4">
        <v>9500</v>
      </c>
    </row>
    <row r="70" spans="1:20" x14ac:dyDescent="0.3">
      <c r="A70" s="1"/>
      <c r="B70" s="1"/>
      <c r="C70" s="1"/>
      <c r="D70" s="1"/>
      <c r="E70" s="1"/>
      <c r="F70" s="1" t="s">
        <v>73</v>
      </c>
      <c r="G70" s="1"/>
      <c r="H70" s="4">
        <v>0</v>
      </c>
      <c r="I70" s="5"/>
      <c r="J70" s="4">
        <v>834</v>
      </c>
      <c r="K70" s="5"/>
      <c r="L70" s="4">
        <f t="shared" si="6"/>
        <v>-834</v>
      </c>
      <c r="M70" s="5"/>
      <c r="N70" s="4">
        <v>6422.5</v>
      </c>
      <c r="O70" s="5"/>
      <c r="P70" s="4">
        <v>5000</v>
      </c>
      <c r="Q70" s="5"/>
      <c r="R70" s="4">
        <f t="shared" si="7"/>
        <v>1422.5</v>
      </c>
      <c r="S70" s="5"/>
      <c r="T70" s="4">
        <v>10000</v>
      </c>
    </row>
    <row r="71" spans="1:20" x14ac:dyDescent="0.3">
      <c r="A71" s="1"/>
      <c r="B71" s="1"/>
      <c r="C71" s="1"/>
      <c r="D71" s="1"/>
      <c r="E71" s="1"/>
      <c r="F71" s="1" t="s">
        <v>74</v>
      </c>
      <c r="G71" s="1"/>
      <c r="H71" s="4">
        <v>0</v>
      </c>
      <c r="I71" s="5"/>
      <c r="J71" s="4">
        <v>325</v>
      </c>
      <c r="K71" s="5"/>
      <c r="L71" s="4">
        <f t="shared" si="6"/>
        <v>-325</v>
      </c>
      <c r="M71" s="5"/>
      <c r="N71" s="4">
        <v>3165.09</v>
      </c>
      <c r="O71" s="5"/>
      <c r="P71" s="4">
        <v>1950</v>
      </c>
      <c r="Q71" s="5"/>
      <c r="R71" s="4">
        <f t="shared" si="7"/>
        <v>1215.0899999999999</v>
      </c>
      <c r="S71" s="5"/>
      <c r="T71" s="4">
        <v>3900</v>
      </c>
    </row>
    <row r="72" spans="1:20" x14ac:dyDescent="0.3">
      <c r="A72" s="1"/>
      <c r="B72" s="1"/>
      <c r="C72" s="1"/>
      <c r="D72" s="1"/>
      <c r="E72" s="1"/>
      <c r="F72" s="1" t="s">
        <v>75</v>
      </c>
      <c r="G72" s="1"/>
      <c r="H72" s="4"/>
      <c r="I72" s="5"/>
      <c r="J72" s="4"/>
      <c r="K72" s="5"/>
      <c r="L72" s="4"/>
      <c r="M72" s="5"/>
      <c r="N72" s="4"/>
      <c r="O72" s="5"/>
      <c r="P72" s="4"/>
      <c r="Q72" s="5"/>
      <c r="R72" s="4"/>
      <c r="S72" s="5"/>
      <c r="T72" s="4"/>
    </row>
    <row r="73" spans="1:20" x14ac:dyDescent="0.3">
      <c r="A73" s="1"/>
      <c r="B73" s="1"/>
      <c r="C73" s="1"/>
      <c r="D73" s="1"/>
      <c r="E73" s="1"/>
      <c r="F73" s="1"/>
      <c r="G73" s="1" t="s">
        <v>76</v>
      </c>
      <c r="H73" s="4">
        <v>890.63</v>
      </c>
      <c r="I73" s="5"/>
      <c r="J73" s="4"/>
      <c r="K73" s="5"/>
      <c r="L73" s="4"/>
      <c r="M73" s="5"/>
      <c r="N73" s="4">
        <v>3681.77</v>
      </c>
      <c r="O73" s="5"/>
      <c r="P73" s="4"/>
      <c r="Q73" s="5"/>
      <c r="R73" s="4"/>
      <c r="S73" s="5"/>
      <c r="T73" s="4"/>
    </row>
    <row r="74" spans="1:20" ht="19.05" thickBot="1" x14ac:dyDescent="0.35">
      <c r="A74" s="1"/>
      <c r="B74" s="1"/>
      <c r="C74" s="1"/>
      <c r="D74" s="1"/>
      <c r="E74" s="1"/>
      <c r="F74" s="1"/>
      <c r="G74" s="1" t="s">
        <v>77</v>
      </c>
      <c r="H74" s="8">
        <v>3916.2</v>
      </c>
      <c r="I74" s="5"/>
      <c r="J74" s="8">
        <v>6717</v>
      </c>
      <c r="K74" s="5"/>
      <c r="L74" s="8">
        <f t="shared" ref="L74:L80" si="8">ROUND((H74-J74),5)</f>
        <v>-2800.8</v>
      </c>
      <c r="M74" s="5"/>
      <c r="N74" s="8">
        <v>25158.6</v>
      </c>
      <c r="O74" s="5"/>
      <c r="P74" s="8">
        <v>40302</v>
      </c>
      <c r="Q74" s="5"/>
      <c r="R74" s="8">
        <f t="shared" ref="R74:R80" si="9">ROUND((N74-P74),5)</f>
        <v>-15143.4</v>
      </c>
      <c r="S74" s="5"/>
      <c r="T74" s="8">
        <v>80603</v>
      </c>
    </row>
    <row r="75" spans="1:20" x14ac:dyDescent="0.3">
      <c r="A75" s="1"/>
      <c r="B75" s="1"/>
      <c r="C75" s="1"/>
      <c r="D75" s="1"/>
      <c r="E75" s="1"/>
      <c r="F75" s="1" t="s">
        <v>78</v>
      </c>
      <c r="G75" s="1"/>
      <c r="H75" s="4">
        <f>ROUND(SUM(H72:H74),5)</f>
        <v>4806.83</v>
      </c>
      <c r="I75" s="5"/>
      <c r="J75" s="4">
        <f>ROUND(SUM(J72:J74),5)</f>
        <v>6717</v>
      </c>
      <c r="K75" s="5"/>
      <c r="L75" s="4">
        <f t="shared" si="8"/>
        <v>-1910.17</v>
      </c>
      <c r="M75" s="5"/>
      <c r="N75" s="4">
        <f>ROUND(SUM(N72:N74),5)</f>
        <v>28840.37</v>
      </c>
      <c r="O75" s="5"/>
      <c r="P75" s="4">
        <f>ROUND(SUM(P72:P74),5)</f>
        <v>40302</v>
      </c>
      <c r="Q75" s="5"/>
      <c r="R75" s="4">
        <f t="shared" si="9"/>
        <v>-11461.63</v>
      </c>
      <c r="S75" s="5"/>
      <c r="T75" s="4">
        <f>ROUND(SUM(T72:T74),5)</f>
        <v>80603</v>
      </c>
    </row>
    <row r="76" spans="1:20" x14ac:dyDescent="0.3">
      <c r="A76" s="1"/>
      <c r="B76" s="1"/>
      <c r="C76" s="1"/>
      <c r="D76" s="1"/>
      <c r="E76" s="1"/>
      <c r="F76" s="1" t="s">
        <v>79</v>
      </c>
      <c r="G76" s="1"/>
      <c r="H76" s="4">
        <v>0</v>
      </c>
      <c r="I76" s="5"/>
      <c r="J76" s="4">
        <v>155</v>
      </c>
      <c r="K76" s="5"/>
      <c r="L76" s="4">
        <f t="shared" si="8"/>
        <v>-155</v>
      </c>
      <c r="M76" s="5"/>
      <c r="N76" s="4">
        <v>0</v>
      </c>
      <c r="O76" s="5"/>
      <c r="P76" s="4">
        <v>930</v>
      </c>
      <c r="Q76" s="5"/>
      <c r="R76" s="4">
        <f t="shared" si="9"/>
        <v>-930</v>
      </c>
      <c r="S76" s="5"/>
      <c r="T76" s="4">
        <v>1860</v>
      </c>
    </row>
    <row r="77" spans="1:20" x14ac:dyDescent="0.3">
      <c r="A77" s="1"/>
      <c r="B77" s="1"/>
      <c r="C77" s="1"/>
      <c r="D77" s="1"/>
      <c r="E77" s="1"/>
      <c r="F77" s="1" t="s">
        <v>80</v>
      </c>
      <c r="G77" s="1"/>
      <c r="H77" s="4">
        <v>0</v>
      </c>
      <c r="I77" s="5"/>
      <c r="J77" s="4">
        <v>15</v>
      </c>
      <c r="K77" s="5"/>
      <c r="L77" s="4">
        <f t="shared" si="8"/>
        <v>-15</v>
      </c>
      <c r="M77" s="5"/>
      <c r="N77" s="4">
        <v>427.9</v>
      </c>
      <c r="O77" s="5"/>
      <c r="P77" s="4">
        <v>90</v>
      </c>
      <c r="Q77" s="5"/>
      <c r="R77" s="4">
        <f t="shared" si="9"/>
        <v>337.9</v>
      </c>
      <c r="S77" s="5"/>
      <c r="T77" s="4">
        <v>180</v>
      </c>
    </row>
    <row r="78" spans="1:20" x14ac:dyDescent="0.3">
      <c r="A78" s="1"/>
      <c r="B78" s="1"/>
      <c r="C78" s="1"/>
      <c r="D78" s="1"/>
      <c r="E78" s="1"/>
      <c r="F78" s="1" t="s">
        <v>81</v>
      </c>
      <c r="G78" s="1"/>
      <c r="H78" s="4">
        <v>0</v>
      </c>
      <c r="I78" s="5"/>
      <c r="J78" s="4">
        <v>125</v>
      </c>
      <c r="K78" s="5"/>
      <c r="L78" s="4">
        <f t="shared" si="8"/>
        <v>-125</v>
      </c>
      <c r="M78" s="5"/>
      <c r="N78" s="4">
        <v>209.21</v>
      </c>
      <c r="O78" s="5"/>
      <c r="P78" s="4">
        <v>750</v>
      </c>
      <c r="Q78" s="5"/>
      <c r="R78" s="4">
        <f t="shared" si="9"/>
        <v>-540.79</v>
      </c>
      <c r="S78" s="5"/>
      <c r="T78" s="4">
        <v>1500</v>
      </c>
    </row>
    <row r="79" spans="1:20" x14ac:dyDescent="0.3">
      <c r="A79" s="1"/>
      <c r="B79" s="1"/>
      <c r="C79" s="1"/>
      <c r="D79" s="1"/>
      <c r="E79" s="1"/>
      <c r="F79" s="1" t="s">
        <v>82</v>
      </c>
      <c r="G79" s="1"/>
      <c r="H79" s="4">
        <v>483.62</v>
      </c>
      <c r="I79" s="5"/>
      <c r="J79" s="4">
        <v>125</v>
      </c>
      <c r="K79" s="5"/>
      <c r="L79" s="4">
        <f t="shared" si="8"/>
        <v>358.62</v>
      </c>
      <c r="M79" s="5"/>
      <c r="N79" s="4">
        <v>779.76</v>
      </c>
      <c r="O79" s="5"/>
      <c r="P79" s="4">
        <v>250</v>
      </c>
      <c r="Q79" s="5"/>
      <c r="R79" s="4">
        <f t="shared" si="9"/>
        <v>529.76</v>
      </c>
      <c r="S79" s="5"/>
      <c r="T79" s="4">
        <v>500</v>
      </c>
    </row>
    <row r="80" spans="1:20" x14ac:dyDescent="0.3">
      <c r="A80" s="1"/>
      <c r="B80" s="1"/>
      <c r="C80" s="1"/>
      <c r="D80" s="1"/>
      <c r="E80" s="1"/>
      <c r="F80" s="1" t="s">
        <v>83</v>
      </c>
      <c r="G80" s="1"/>
      <c r="H80" s="4">
        <v>0</v>
      </c>
      <c r="I80" s="5"/>
      <c r="J80" s="4">
        <v>1025</v>
      </c>
      <c r="K80" s="5"/>
      <c r="L80" s="4">
        <f t="shared" si="8"/>
        <v>-1025</v>
      </c>
      <c r="M80" s="5"/>
      <c r="N80" s="4">
        <v>0</v>
      </c>
      <c r="O80" s="5"/>
      <c r="P80" s="4">
        <v>2050</v>
      </c>
      <c r="Q80" s="5"/>
      <c r="R80" s="4">
        <f t="shared" si="9"/>
        <v>-2050</v>
      </c>
      <c r="S80" s="5"/>
      <c r="T80" s="4">
        <v>4100</v>
      </c>
    </row>
    <row r="81" spans="1:20" ht="19.05" thickBot="1" x14ac:dyDescent="0.35">
      <c r="A81" s="1"/>
      <c r="B81" s="1"/>
      <c r="C81" s="1"/>
      <c r="D81" s="1"/>
      <c r="E81" s="1"/>
      <c r="F81" s="1" t="s">
        <v>84</v>
      </c>
      <c r="G81" s="1"/>
      <c r="H81" s="8">
        <v>105.05</v>
      </c>
      <c r="I81" s="5"/>
      <c r="J81" s="8"/>
      <c r="K81" s="5"/>
      <c r="L81" s="8"/>
      <c r="M81" s="5"/>
      <c r="N81" s="8">
        <v>105.05</v>
      </c>
      <c r="O81" s="5"/>
      <c r="P81" s="8"/>
      <c r="Q81" s="5"/>
      <c r="R81" s="8"/>
      <c r="S81" s="5"/>
      <c r="T81" s="8"/>
    </row>
    <row r="82" spans="1:20" x14ac:dyDescent="0.3">
      <c r="A82" s="1"/>
      <c r="B82" s="1"/>
      <c r="C82" s="1"/>
      <c r="D82" s="1"/>
      <c r="E82" s="1" t="s">
        <v>85</v>
      </c>
      <c r="F82" s="1"/>
      <c r="G82" s="1"/>
      <c r="H82" s="4">
        <f>ROUND(SUM(H53:H71)+SUM(H75:H81),5)</f>
        <v>9963.99</v>
      </c>
      <c r="I82" s="5"/>
      <c r="J82" s="4">
        <f>ROUND(SUM(J53:J71)+SUM(J75:J81),5)</f>
        <v>14742</v>
      </c>
      <c r="K82" s="5"/>
      <c r="L82" s="4">
        <f>ROUND((H82-J82),5)</f>
        <v>-4778.01</v>
      </c>
      <c r="M82" s="5"/>
      <c r="N82" s="4">
        <f>ROUND(SUM(N53:N71)+SUM(N75:N81),5)</f>
        <v>62673.91</v>
      </c>
      <c r="O82" s="5"/>
      <c r="P82" s="4">
        <f>ROUND(SUM(P53:P71)+SUM(P75:P81),5)</f>
        <v>80343</v>
      </c>
      <c r="Q82" s="5"/>
      <c r="R82" s="4">
        <f>ROUND((N82-P82),5)</f>
        <v>-17669.09</v>
      </c>
      <c r="S82" s="5"/>
      <c r="T82" s="4">
        <f>ROUND(SUM(T53:T71)+SUM(T75:T81),5)</f>
        <v>159185</v>
      </c>
    </row>
    <row r="83" spans="1:20" x14ac:dyDescent="0.3">
      <c r="A83" s="1"/>
      <c r="B83" s="1"/>
      <c r="C83" s="1"/>
      <c r="D83" s="1"/>
      <c r="E83" s="1" t="s">
        <v>86</v>
      </c>
      <c r="F83" s="1"/>
      <c r="G83" s="1"/>
      <c r="H83" s="4"/>
      <c r="I83" s="5"/>
      <c r="J83" s="4"/>
      <c r="K83" s="5"/>
      <c r="L83" s="4"/>
      <c r="M83" s="5"/>
      <c r="N83" s="4"/>
      <c r="O83" s="5"/>
      <c r="P83" s="4"/>
      <c r="Q83" s="5"/>
      <c r="R83" s="4"/>
      <c r="S83" s="5"/>
      <c r="T83" s="4"/>
    </row>
    <row r="84" spans="1:20" x14ac:dyDescent="0.3">
      <c r="A84" s="1"/>
      <c r="B84" s="1"/>
      <c r="C84" s="1"/>
      <c r="D84" s="1"/>
      <c r="E84" s="1"/>
      <c r="F84" s="1" t="s">
        <v>87</v>
      </c>
      <c r="G84" s="1"/>
      <c r="H84" s="4">
        <v>1630.02</v>
      </c>
      <c r="I84" s="5"/>
      <c r="J84" s="4">
        <v>125</v>
      </c>
      <c r="K84" s="5"/>
      <c r="L84" s="4">
        <f t="shared" ref="L84:L98" si="10">ROUND((H84-J84),5)</f>
        <v>1505.02</v>
      </c>
      <c r="M84" s="5"/>
      <c r="N84" s="4">
        <v>2867.13</v>
      </c>
      <c r="O84" s="5"/>
      <c r="P84" s="4">
        <v>750</v>
      </c>
      <c r="Q84" s="5"/>
      <c r="R84" s="4">
        <f t="shared" ref="R84:R98" si="11">ROUND((N84-P84),5)</f>
        <v>2117.13</v>
      </c>
      <c r="S84" s="5"/>
      <c r="T84" s="4">
        <v>1500</v>
      </c>
    </row>
    <row r="85" spans="1:20" x14ac:dyDescent="0.3">
      <c r="A85" s="1"/>
      <c r="B85" s="1"/>
      <c r="C85" s="1"/>
      <c r="D85" s="1"/>
      <c r="E85" s="1"/>
      <c r="F85" s="1" t="s">
        <v>88</v>
      </c>
      <c r="G85" s="1"/>
      <c r="H85" s="4">
        <v>0</v>
      </c>
      <c r="I85" s="5"/>
      <c r="J85" s="4">
        <v>125</v>
      </c>
      <c r="K85" s="5"/>
      <c r="L85" s="4">
        <f t="shared" si="10"/>
        <v>-125</v>
      </c>
      <c r="M85" s="5"/>
      <c r="N85" s="4">
        <v>18.940000000000001</v>
      </c>
      <c r="O85" s="5"/>
      <c r="P85" s="4">
        <v>750</v>
      </c>
      <c r="Q85" s="5"/>
      <c r="R85" s="4">
        <f t="shared" si="11"/>
        <v>-731.06</v>
      </c>
      <c r="S85" s="5"/>
      <c r="T85" s="4">
        <v>1500</v>
      </c>
    </row>
    <row r="86" spans="1:20" x14ac:dyDescent="0.3">
      <c r="A86" s="1"/>
      <c r="B86" s="1"/>
      <c r="C86" s="1"/>
      <c r="D86" s="1"/>
      <c r="E86" s="1"/>
      <c r="F86" s="1" t="s">
        <v>89</v>
      </c>
      <c r="G86" s="1"/>
      <c r="H86" s="4">
        <v>122.97</v>
      </c>
      <c r="I86" s="5"/>
      <c r="J86" s="4">
        <v>380</v>
      </c>
      <c r="K86" s="5"/>
      <c r="L86" s="4">
        <f t="shared" si="10"/>
        <v>-257.02999999999997</v>
      </c>
      <c r="M86" s="5"/>
      <c r="N86" s="4">
        <v>1614.56</v>
      </c>
      <c r="O86" s="5"/>
      <c r="P86" s="4">
        <v>2280</v>
      </c>
      <c r="Q86" s="5"/>
      <c r="R86" s="4">
        <f t="shared" si="11"/>
        <v>-665.44</v>
      </c>
      <c r="S86" s="5"/>
      <c r="T86" s="4">
        <v>4560</v>
      </c>
    </row>
    <row r="87" spans="1:20" x14ac:dyDescent="0.3">
      <c r="A87" s="1"/>
      <c r="B87" s="1"/>
      <c r="C87" s="1"/>
      <c r="D87" s="1"/>
      <c r="E87" s="1"/>
      <c r="F87" s="1" t="s">
        <v>90</v>
      </c>
      <c r="G87" s="1"/>
      <c r="H87" s="4">
        <v>0</v>
      </c>
      <c r="I87" s="5"/>
      <c r="J87" s="4">
        <v>100</v>
      </c>
      <c r="K87" s="5"/>
      <c r="L87" s="4">
        <f t="shared" si="10"/>
        <v>-100</v>
      </c>
      <c r="M87" s="5"/>
      <c r="N87" s="4">
        <v>0</v>
      </c>
      <c r="O87" s="5"/>
      <c r="P87" s="4">
        <v>600</v>
      </c>
      <c r="Q87" s="5"/>
      <c r="R87" s="4">
        <f t="shared" si="11"/>
        <v>-600</v>
      </c>
      <c r="S87" s="5"/>
      <c r="T87" s="4">
        <v>1200</v>
      </c>
    </row>
    <row r="88" spans="1:20" x14ac:dyDescent="0.3">
      <c r="A88" s="1"/>
      <c r="B88" s="1"/>
      <c r="C88" s="1"/>
      <c r="D88" s="1"/>
      <c r="E88" s="1"/>
      <c r="F88" s="1" t="s">
        <v>91</v>
      </c>
      <c r="G88" s="1"/>
      <c r="H88" s="4">
        <v>301.83</v>
      </c>
      <c r="I88" s="5"/>
      <c r="J88" s="4">
        <v>417</v>
      </c>
      <c r="K88" s="5"/>
      <c r="L88" s="4">
        <f t="shared" si="10"/>
        <v>-115.17</v>
      </c>
      <c r="M88" s="5"/>
      <c r="N88" s="4">
        <v>2158.1799999999998</v>
      </c>
      <c r="O88" s="5"/>
      <c r="P88" s="4">
        <v>2502</v>
      </c>
      <c r="Q88" s="5"/>
      <c r="R88" s="4">
        <f t="shared" si="11"/>
        <v>-343.82</v>
      </c>
      <c r="S88" s="5"/>
      <c r="T88" s="4">
        <v>5000</v>
      </c>
    </row>
    <row r="89" spans="1:20" x14ac:dyDescent="0.3">
      <c r="A89" s="1"/>
      <c r="B89" s="1"/>
      <c r="C89" s="1"/>
      <c r="D89" s="1"/>
      <c r="E89" s="1"/>
      <c r="F89" s="1" t="s">
        <v>92</v>
      </c>
      <c r="G89" s="1"/>
      <c r="H89" s="4">
        <v>0</v>
      </c>
      <c r="I89" s="5"/>
      <c r="J89" s="4">
        <v>350</v>
      </c>
      <c r="K89" s="5"/>
      <c r="L89" s="4">
        <f t="shared" si="10"/>
        <v>-350</v>
      </c>
      <c r="M89" s="5"/>
      <c r="N89" s="4">
        <v>1770</v>
      </c>
      <c r="O89" s="5"/>
      <c r="P89" s="4">
        <v>2100</v>
      </c>
      <c r="Q89" s="5"/>
      <c r="R89" s="4">
        <f t="shared" si="11"/>
        <v>-330</v>
      </c>
      <c r="S89" s="5"/>
      <c r="T89" s="4">
        <v>4200</v>
      </c>
    </row>
    <row r="90" spans="1:20" x14ac:dyDescent="0.3">
      <c r="A90" s="1"/>
      <c r="B90" s="1"/>
      <c r="C90" s="1"/>
      <c r="D90" s="1"/>
      <c r="E90" s="1"/>
      <c r="F90" s="1" t="s">
        <v>93</v>
      </c>
      <c r="G90" s="1"/>
      <c r="H90" s="4">
        <v>0</v>
      </c>
      <c r="I90" s="5"/>
      <c r="J90" s="4">
        <v>167</v>
      </c>
      <c r="K90" s="5"/>
      <c r="L90" s="4">
        <f t="shared" si="10"/>
        <v>-167</v>
      </c>
      <c r="M90" s="5"/>
      <c r="N90" s="4">
        <v>0</v>
      </c>
      <c r="O90" s="5"/>
      <c r="P90" s="4">
        <v>1002</v>
      </c>
      <c r="Q90" s="5"/>
      <c r="R90" s="4">
        <f t="shared" si="11"/>
        <v>-1002</v>
      </c>
      <c r="S90" s="5"/>
      <c r="T90" s="4">
        <v>2000</v>
      </c>
    </row>
    <row r="91" spans="1:20" x14ac:dyDescent="0.3">
      <c r="A91" s="1"/>
      <c r="B91" s="1"/>
      <c r="C91" s="1"/>
      <c r="D91" s="1"/>
      <c r="E91" s="1"/>
      <c r="F91" s="1" t="s">
        <v>94</v>
      </c>
      <c r="G91" s="1"/>
      <c r="H91" s="4">
        <v>950.08</v>
      </c>
      <c r="I91" s="5"/>
      <c r="J91" s="4">
        <v>125</v>
      </c>
      <c r="K91" s="5"/>
      <c r="L91" s="4">
        <f t="shared" si="10"/>
        <v>825.08</v>
      </c>
      <c r="M91" s="5"/>
      <c r="N91" s="4">
        <v>1528.38</v>
      </c>
      <c r="O91" s="5"/>
      <c r="P91" s="4">
        <v>750</v>
      </c>
      <c r="Q91" s="5"/>
      <c r="R91" s="4">
        <f t="shared" si="11"/>
        <v>778.38</v>
      </c>
      <c r="S91" s="5"/>
      <c r="T91" s="4">
        <v>1500</v>
      </c>
    </row>
    <row r="92" spans="1:20" x14ac:dyDescent="0.3">
      <c r="A92" s="1"/>
      <c r="B92" s="1"/>
      <c r="C92" s="1"/>
      <c r="D92" s="1"/>
      <c r="E92" s="1"/>
      <c r="F92" s="1" t="s">
        <v>95</v>
      </c>
      <c r="G92" s="1"/>
      <c r="H92" s="4">
        <v>572.80999999999995</v>
      </c>
      <c r="I92" s="5"/>
      <c r="J92" s="4">
        <v>475</v>
      </c>
      <c r="K92" s="5"/>
      <c r="L92" s="4">
        <f t="shared" si="10"/>
        <v>97.81</v>
      </c>
      <c r="M92" s="5"/>
      <c r="N92" s="4">
        <v>3519.97</v>
      </c>
      <c r="O92" s="5"/>
      <c r="P92" s="4">
        <v>2850</v>
      </c>
      <c r="Q92" s="5"/>
      <c r="R92" s="4">
        <f t="shared" si="11"/>
        <v>669.97</v>
      </c>
      <c r="S92" s="5"/>
      <c r="T92" s="4">
        <v>5700</v>
      </c>
    </row>
    <row r="93" spans="1:20" x14ac:dyDescent="0.3">
      <c r="A93" s="1"/>
      <c r="B93" s="1"/>
      <c r="C93" s="1"/>
      <c r="D93" s="1"/>
      <c r="E93" s="1"/>
      <c r="F93" s="1" t="s">
        <v>96</v>
      </c>
      <c r="G93" s="1"/>
      <c r="H93" s="4">
        <v>52.29</v>
      </c>
      <c r="I93" s="5"/>
      <c r="J93" s="4">
        <v>75</v>
      </c>
      <c r="K93" s="5"/>
      <c r="L93" s="4">
        <f t="shared" si="10"/>
        <v>-22.71</v>
      </c>
      <c r="M93" s="5"/>
      <c r="N93" s="4">
        <v>377.55</v>
      </c>
      <c r="O93" s="5"/>
      <c r="P93" s="4">
        <v>450</v>
      </c>
      <c r="Q93" s="5"/>
      <c r="R93" s="4">
        <f t="shared" si="11"/>
        <v>-72.45</v>
      </c>
      <c r="S93" s="5"/>
      <c r="T93" s="4">
        <v>900</v>
      </c>
    </row>
    <row r="94" spans="1:20" x14ac:dyDescent="0.3">
      <c r="A94" s="1"/>
      <c r="B94" s="1"/>
      <c r="C94" s="1"/>
      <c r="D94" s="1"/>
      <c r="E94" s="1"/>
      <c r="F94" s="1" t="s">
        <v>97</v>
      </c>
      <c r="G94" s="1"/>
      <c r="H94" s="4">
        <v>825.6</v>
      </c>
      <c r="I94" s="5"/>
      <c r="J94" s="4">
        <v>75</v>
      </c>
      <c r="K94" s="5"/>
      <c r="L94" s="4">
        <f t="shared" si="10"/>
        <v>750.6</v>
      </c>
      <c r="M94" s="5"/>
      <c r="N94" s="4">
        <v>905.5</v>
      </c>
      <c r="O94" s="5"/>
      <c r="P94" s="4">
        <v>450</v>
      </c>
      <c r="Q94" s="5"/>
      <c r="R94" s="4">
        <f t="shared" si="11"/>
        <v>455.5</v>
      </c>
      <c r="S94" s="5"/>
      <c r="T94" s="4">
        <v>900</v>
      </c>
    </row>
    <row r="95" spans="1:20" x14ac:dyDescent="0.3">
      <c r="A95" s="1"/>
      <c r="B95" s="1"/>
      <c r="C95" s="1"/>
      <c r="D95" s="1"/>
      <c r="E95" s="1"/>
      <c r="F95" s="1" t="s">
        <v>98</v>
      </c>
      <c r="G95" s="1"/>
      <c r="H95" s="4">
        <v>0</v>
      </c>
      <c r="I95" s="5"/>
      <c r="J95" s="4">
        <v>250</v>
      </c>
      <c r="K95" s="5"/>
      <c r="L95" s="4">
        <f t="shared" si="10"/>
        <v>-250</v>
      </c>
      <c r="M95" s="5"/>
      <c r="N95" s="4">
        <v>791.8</v>
      </c>
      <c r="O95" s="5"/>
      <c r="P95" s="4">
        <v>1500</v>
      </c>
      <c r="Q95" s="5"/>
      <c r="R95" s="4">
        <f t="shared" si="11"/>
        <v>-708.2</v>
      </c>
      <c r="S95" s="5"/>
      <c r="T95" s="4">
        <v>3000</v>
      </c>
    </row>
    <row r="96" spans="1:20" x14ac:dyDescent="0.3">
      <c r="A96" s="1"/>
      <c r="B96" s="1"/>
      <c r="C96" s="1"/>
      <c r="D96" s="1"/>
      <c r="E96" s="1"/>
      <c r="F96" s="1" t="s">
        <v>99</v>
      </c>
      <c r="G96" s="1"/>
      <c r="H96" s="4">
        <v>105.05</v>
      </c>
      <c r="I96" s="5"/>
      <c r="J96" s="4">
        <v>150</v>
      </c>
      <c r="K96" s="5"/>
      <c r="L96" s="4">
        <f t="shared" si="10"/>
        <v>-44.95</v>
      </c>
      <c r="M96" s="5"/>
      <c r="N96" s="4">
        <v>528.28</v>
      </c>
      <c r="O96" s="5"/>
      <c r="P96" s="4">
        <v>900</v>
      </c>
      <c r="Q96" s="5"/>
      <c r="R96" s="4">
        <f t="shared" si="11"/>
        <v>-371.72</v>
      </c>
      <c r="S96" s="5"/>
      <c r="T96" s="4">
        <v>1800</v>
      </c>
    </row>
    <row r="97" spans="1:20" x14ac:dyDescent="0.3">
      <c r="A97" s="1"/>
      <c r="B97" s="1"/>
      <c r="C97" s="1"/>
      <c r="D97" s="1"/>
      <c r="E97" s="1"/>
      <c r="F97" s="1" t="s">
        <v>100</v>
      </c>
      <c r="G97" s="1"/>
      <c r="H97" s="4">
        <v>1297.28</v>
      </c>
      <c r="I97" s="5"/>
      <c r="J97" s="4">
        <v>1362</v>
      </c>
      <c r="K97" s="5"/>
      <c r="L97" s="4">
        <f t="shared" si="10"/>
        <v>-64.72</v>
      </c>
      <c r="M97" s="5"/>
      <c r="N97" s="4">
        <v>8780.98</v>
      </c>
      <c r="O97" s="5"/>
      <c r="P97" s="4">
        <v>8168</v>
      </c>
      <c r="Q97" s="5"/>
      <c r="R97" s="4">
        <f t="shared" si="11"/>
        <v>612.98</v>
      </c>
      <c r="S97" s="5"/>
      <c r="T97" s="4">
        <v>16336</v>
      </c>
    </row>
    <row r="98" spans="1:20" x14ac:dyDescent="0.3">
      <c r="A98" s="1"/>
      <c r="B98" s="1"/>
      <c r="C98" s="1"/>
      <c r="D98" s="1"/>
      <c r="E98" s="1"/>
      <c r="F98" s="1" t="s">
        <v>101</v>
      </c>
      <c r="G98" s="1"/>
      <c r="H98" s="4">
        <v>2184.62</v>
      </c>
      <c r="I98" s="5"/>
      <c r="J98" s="4">
        <v>357</v>
      </c>
      <c r="K98" s="5"/>
      <c r="L98" s="4">
        <f t="shared" si="10"/>
        <v>1827.62</v>
      </c>
      <c r="M98" s="5"/>
      <c r="N98" s="4">
        <v>2554.02</v>
      </c>
      <c r="O98" s="5"/>
      <c r="P98" s="4">
        <v>2142</v>
      </c>
      <c r="Q98" s="5"/>
      <c r="R98" s="4">
        <f t="shared" si="11"/>
        <v>412.02</v>
      </c>
      <c r="S98" s="5"/>
      <c r="T98" s="4">
        <v>4290</v>
      </c>
    </row>
    <row r="99" spans="1:20" x14ac:dyDescent="0.3">
      <c r="A99" s="1"/>
      <c r="B99" s="1"/>
      <c r="C99" s="1"/>
      <c r="D99" s="1"/>
      <c r="E99" s="1"/>
      <c r="F99" s="1" t="s">
        <v>102</v>
      </c>
      <c r="G99" s="1"/>
      <c r="H99" s="4"/>
      <c r="I99" s="5"/>
      <c r="J99" s="4"/>
      <c r="K99" s="5"/>
      <c r="L99" s="4"/>
      <c r="M99" s="5"/>
      <c r="N99" s="4"/>
      <c r="O99" s="5"/>
      <c r="P99" s="4"/>
      <c r="Q99" s="5"/>
      <c r="R99" s="4"/>
      <c r="S99" s="5"/>
      <c r="T99" s="4"/>
    </row>
    <row r="100" spans="1:20" x14ac:dyDescent="0.3">
      <c r="A100" s="1"/>
      <c r="B100" s="1"/>
      <c r="C100" s="1"/>
      <c r="D100" s="1"/>
      <c r="E100" s="1"/>
      <c r="F100" s="1"/>
      <c r="G100" s="1" t="s">
        <v>76</v>
      </c>
      <c r="H100" s="4">
        <v>490.94</v>
      </c>
      <c r="I100" s="5"/>
      <c r="J100" s="4"/>
      <c r="K100" s="5"/>
      <c r="L100" s="4"/>
      <c r="M100" s="5"/>
      <c r="N100" s="4">
        <v>2906.44</v>
      </c>
      <c r="O100" s="5"/>
      <c r="P100" s="4"/>
      <c r="Q100" s="5"/>
      <c r="R100" s="4"/>
      <c r="S100" s="5"/>
      <c r="T100" s="4"/>
    </row>
    <row r="101" spans="1:20" x14ac:dyDescent="0.3">
      <c r="A101" s="1"/>
      <c r="B101" s="1"/>
      <c r="C101" s="1"/>
      <c r="D101" s="1"/>
      <c r="E101" s="1"/>
      <c r="F101" s="1"/>
      <c r="G101" s="1" t="s">
        <v>47</v>
      </c>
      <c r="H101" s="4">
        <v>17174.439999999999</v>
      </c>
      <c r="I101" s="5"/>
      <c r="J101" s="4">
        <v>19448</v>
      </c>
      <c r="K101" s="5"/>
      <c r="L101" s="4">
        <f t="shared" ref="L101:L109" si="12">ROUND((H101-J101),5)</f>
        <v>-2273.56</v>
      </c>
      <c r="M101" s="5"/>
      <c r="N101" s="4">
        <v>111818.37</v>
      </c>
      <c r="O101" s="5"/>
      <c r="P101" s="4">
        <v>116685</v>
      </c>
      <c r="Q101" s="5"/>
      <c r="R101" s="4">
        <f t="shared" ref="R101:R109" si="13">ROUND((N101-P101),5)</f>
        <v>-4866.63</v>
      </c>
      <c r="S101" s="5"/>
      <c r="T101" s="4">
        <v>233370</v>
      </c>
    </row>
    <row r="102" spans="1:20" ht="19.05" thickBot="1" x14ac:dyDescent="0.35">
      <c r="A102" s="1"/>
      <c r="B102" s="1"/>
      <c r="C102" s="1"/>
      <c r="D102" s="1"/>
      <c r="E102" s="1"/>
      <c r="F102" s="1"/>
      <c r="G102" s="1" t="s">
        <v>103</v>
      </c>
      <c r="H102" s="8">
        <v>0</v>
      </c>
      <c r="I102" s="5"/>
      <c r="J102" s="8">
        <v>0</v>
      </c>
      <c r="K102" s="5"/>
      <c r="L102" s="8">
        <f t="shared" si="12"/>
        <v>0</v>
      </c>
      <c r="M102" s="5"/>
      <c r="N102" s="8">
        <v>0</v>
      </c>
      <c r="O102" s="5"/>
      <c r="P102" s="8">
        <v>0</v>
      </c>
      <c r="Q102" s="5"/>
      <c r="R102" s="8">
        <f t="shared" si="13"/>
        <v>0</v>
      </c>
      <c r="S102" s="5"/>
      <c r="T102" s="8">
        <v>0</v>
      </c>
    </row>
    <row r="103" spans="1:20" x14ac:dyDescent="0.3">
      <c r="A103" s="1"/>
      <c r="B103" s="1"/>
      <c r="C103" s="1"/>
      <c r="D103" s="1"/>
      <c r="E103" s="1"/>
      <c r="F103" s="1" t="s">
        <v>104</v>
      </c>
      <c r="G103" s="1"/>
      <c r="H103" s="4">
        <f>ROUND(SUM(H99:H102),5)</f>
        <v>17665.38</v>
      </c>
      <c r="I103" s="5"/>
      <c r="J103" s="4">
        <f>ROUND(SUM(J99:J102),5)</f>
        <v>19448</v>
      </c>
      <c r="K103" s="5"/>
      <c r="L103" s="4">
        <f t="shared" si="12"/>
        <v>-1782.62</v>
      </c>
      <c r="M103" s="5"/>
      <c r="N103" s="4">
        <f>ROUND(SUM(N99:N102),5)</f>
        <v>114724.81</v>
      </c>
      <c r="O103" s="5"/>
      <c r="P103" s="4">
        <f>ROUND(SUM(P99:P102),5)</f>
        <v>116685</v>
      </c>
      <c r="Q103" s="5"/>
      <c r="R103" s="4">
        <f t="shared" si="13"/>
        <v>-1960.19</v>
      </c>
      <c r="S103" s="5"/>
      <c r="T103" s="4">
        <f>ROUND(SUM(T99:T102),5)</f>
        <v>233370</v>
      </c>
    </row>
    <row r="104" spans="1:20" x14ac:dyDescent="0.3">
      <c r="A104" s="1"/>
      <c r="B104" s="1"/>
      <c r="C104" s="1"/>
      <c r="D104" s="1"/>
      <c r="E104" s="1"/>
      <c r="F104" s="1" t="s">
        <v>105</v>
      </c>
      <c r="G104" s="1"/>
      <c r="H104" s="4">
        <v>0</v>
      </c>
      <c r="I104" s="5"/>
      <c r="J104" s="4">
        <v>25</v>
      </c>
      <c r="K104" s="5"/>
      <c r="L104" s="4">
        <f t="shared" si="12"/>
        <v>-25</v>
      </c>
      <c r="M104" s="5"/>
      <c r="N104" s="4">
        <v>0</v>
      </c>
      <c r="O104" s="5"/>
      <c r="P104" s="4">
        <v>150</v>
      </c>
      <c r="Q104" s="5"/>
      <c r="R104" s="4">
        <f t="shared" si="13"/>
        <v>-150</v>
      </c>
      <c r="S104" s="5"/>
      <c r="T104" s="4">
        <v>300</v>
      </c>
    </row>
    <row r="105" spans="1:20" x14ac:dyDescent="0.3">
      <c r="A105" s="1"/>
      <c r="B105" s="1"/>
      <c r="C105" s="1"/>
      <c r="D105" s="1"/>
      <c r="E105" s="1"/>
      <c r="F105" s="1" t="s">
        <v>106</v>
      </c>
      <c r="G105" s="1"/>
      <c r="H105" s="4">
        <v>362.23</v>
      </c>
      <c r="I105" s="5"/>
      <c r="J105" s="4">
        <v>125</v>
      </c>
      <c r="K105" s="5"/>
      <c r="L105" s="4">
        <f t="shared" si="12"/>
        <v>237.23</v>
      </c>
      <c r="M105" s="5"/>
      <c r="N105" s="4">
        <v>796.27</v>
      </c>
      <c r="O105" s="5"/>
      <c r="P105" s="4">
        <v>750</v>
      </c>
      <c r="Q105" s="5"/>
      <c r="R105" s="4">
        <f t="shared" si="13"/>
        <v>46.27</v>
      </c>
      <c r="S105" s="5"/>
      <c r="T105" s="4">
        <v>1500</v>
      </c>
    </row>
    <row r="106" spans="1:20" ht="19.05" thickBot="1" x14ac:dyDescent="0.35">
      <c r="A106" s="1"/>
      <c r="B106" s="1"/>
      <c r="C106" s="1"/>
      <c r="D106" s="1"/>
      <c r="E106" s="1"/>
      <c r="F106" s="1" t="s">
        <v>107</v>
      </c>
      <c r="G106" s="1"/>
      <c r="H106" s="6">
        <v>0</v>
      </c>
      <c r="I106" s="5"/>
      <c r="J106" s="6">
        <v>255</v>
      </c>
      <c r="K106" s="5"/>
      <c r="L106" s="6">
        <f t="shared" si="12"/>
        <v>-255</v>
      </c>
      <c r="M106" s="5"/>
      <c r="N106" s="6">
        <v>0</v>
      </c>
      <c r="O106" s="5"/>
      <c r="P106" s="6">
        <v>1530</v>
      </c>
      <c r="Q106" s="5"/>
      <c r="R106" s="6">
        <f t="shared" si="13"/>
        <v>-1530</v>
      </c>
      <c r="S106" s="5"/>
      <c r="T106" s="6">
        <v>3060</v>
      </c>
    </row>
    <row r="107" spans="1:20" ht="19.05" thickBot="1" x14ac:dyDescent="0.35">
      <c r="A107" s="1"/>
      <c r="B107" s="1"/>
      <c r="C107" s="1"/>
      <c r="D107" s="1"/>
      <c r="E107" s="1" t="s">
        <v>108</v>
      </c>
      <c r="F107" s="1"/>
      <c r="G107" s="1"/>
      <c r="H107" s="9">
        <f>ROUND(SUM(H83:H98)+SUM(H103:H106),5)</f>
        <v>26070.16</v>
      </c>
      <c r="I107" s="5"/>
      <c r="J107" s="9">
        <f>ROUND(SUM(J83:J98)+SUM(J103:J106),5)</f>
        <v>24386</v>
      </c>
      <c r="K107" s="5"/>
      <c r="L107" s="9">
        <f t="shared" si="12"/>
        <v>1684.16</v>
      </c>
      <c r="M107" s="5"/>
      <c r="N107" s="9">
        <f>ROUND(SUM(N83:N98)+SUM(N103:N106),5)</f>
        <v>142936.37</v>
      </c>
      <c r="O107" s="5"/>
      <c r="P107" s="9">
        <f>ROUND(SUM(P83:P98)+SUM(P103:P106),5)</f>
        <v>146309</v>
      </c>
      <c r="Q107" s="5"/>
      <c r="R107" s="9">
        <f t="shared" si="13"/>
        <v>-3372.63</v>
      </c>
      <c r="S107" s="5"/>
      <c r="T107" s="9">
        <f>ROUND(SUM(T83:T98)+SUM(T103:T106),5)</f>
        <v>292616</v>
      </c>
    </row>
    <row r="108" spans="1:20" ht="19.05" thickBot="1" x14ac:dyDescent="0.35">
      <c r="A108" s="1"/>
      <c r="B108" s="1"/>
      <c r="C108" s="1"/>
      <c r="D108" s="1" t="s">
        <v>109</v>
      </c>
      <c r="E108" s="1"/>
      <c r="F108" s="1"/>
      <c r="G108" s="1"/>
      <c r="H108" s="7">
        <f>ROUND(H18+H52+H82+H107,5)</f>
        <v>50413.79</v>
      </c>
      <c r="I108" s="5"/>
      <c r="J108" s="7">
        <f>ROUND(J18+J52+J82+J107,5)</f>
        <v>52560</v>
      </c>
      <c r="K108" s="5"/>
      <c r="L108" s="7">
        <f t="shared" si="12"/>
        <v>-2146.21</v>
      </c>
      <c r="M108" s="5"/>
      <c r="N108" s="7">
        <f>ROUND(N18+N52+N82+N107,5)</f>
        <v>292242.27</v>
      </c>
      <c r="O108" s="5"/>
      <c r="P108" s="7">
        <f>ROUND(P18+P52+P82+P107,5)</f>
        <v>309839</v>
      </c>
      <c r="Q108" s="5"/>
      <c r="R108" s="7">
        <f t="shared" si="13"/>
        <v>-17596.73</v>
      </c>
      <c r="S108" s="5"/>
      <c r="T108" s="7">
        <f>ROUND(T18+T52+T82+T107,5)</f>
        <v>615679</v>
      </c>
    </row>
    <row r="109" spans="1:20" x14ac:dyDescent="0.3">
      <c r="A109" s="1"/>
      <c r="B109" s="1" t="s">
        <v>110</v>
      </c>
      <c r="C109" s="1"/>
      <c r="D109" s="1"/>
      <c r="E109" s="1"/>
      <c r="F109" s="1"/>
      <c r="G109" s="1"/>
      <c r="H109" s="4">
        <f>ROUND(H3+H17-H108,5)</f>
        <v>-663.78</v>
      </c>
      <c r="I109" s="5"/>
      <c r="J109" s="4">
        <f>ROUND(J3+J17-J108,5)</f>
        <v>2561</v>
      </c>
      <c r="K109" s="5"/>
      <c r="L109" s="4">
        <f t="shared" si="12"/>
        <v>-3224.78</v>
      </c>
      <c r="M109" s="5"/>
      <c r="N109" s="4">
        <f>ROUND(N3+N17-N108,5)</f>
        <v>61727.35</v>
      </c>
      <c r="O109" s="5"/>
      <c r="P109" s="4">
        <f>ROUND(P3+P17-P108,5)</f>
        <v>13088</v>
      </c>
      <c r="Q109" s="5"/>
      <c r="R109" s="4">
        <f t="shared" si="13"/>
        <v>48639.35</v>
      </c>
      <c r="S109" s="5"/>
      <c r="T109" s="4">
        <f>ROUND(T3+T17-T108,5)</f>
        <v>30076</v>
      </c>
    </row>
    <row r="110" spans="1:20" x14ac:dyDescent="0.3">
      <c r="A110" s="1"/>
      <c r="B110" s="1" t="s">
        <v>111</v>
      </c>
      <c r="C110" s="1"/>
      <c r="D110" s="1"/>
      <c r="E110" s="1"/>
      <c r="F110" s="1"/>
      <c r="G110" s="1"/>
      <c r="H110" s="4"/>
      <c r="I110" s="5"/>
      <c r="J110" s="4"/>
      <c r="K110" s="5"/>
      <c r="L110" s="4"/>
      <c r="M110" s="5"/>
      <c r="N110" s="4"/>
      <c r="O110" s="5"/>
      <c r="P110" s="4"/>
      <c r="Q110" s="5"/>
      <c r="R110" s="4"/>
      <c r="S110" s="5"/>
      <c r="T110" s="4"/>
    </row>
    <row r="111" spans="1:20" x14ac:dyDescent="0.3">
      <c r="A111" s="1"/>
      <c r="B111" s="1"/>
      <c r="C111" s="1" t="s">
        <v>112</v>
      </c>
      <c r="D111" s="1"/>
      <c r="E111" s="1"/>
      <c r="F111" s="1"/>
      <c r="G111" s="1"/>
      <c r="H111" s="4"/>
      <c r="I111" s="5"/>
      <c r="J111" s="4"/>
      <c r="K111" s="5"/>
      <c r="L111" s="4"/>
      <c r="M111" s="5"/>
      <c r="N111" s="4"/>
      <c r="O111" s="5"/>
      <c r="P111" s="4"/>
      <c r="Q111" s="5"/>
      <c r="R111" s="4"/>
      <c r="S111" s="5"/>
      <c r="T111" s="4"/>
    </row>
    <row r="112" spans="1:20" ht="19.05" thickBot="1" x14ac:dyDescent="0.35">
      <c r="A112" s="1"/>
      <c r="B112" s="1"/>
      <c r="C112" s="1"/>
      <c r="D112" s="1" t="s">
        <v>113</v>
      </c>
      <c r="E112" s="1"/>
      <c r="F112" s="1"/>
      <c r="G112" s="1"/>
      <c r="H112" s="8">
        <v>9687</v>
      </c>
      <c r="I112" s="5"/>
      <c r="J112" s="8">
        <v>9687</v>
      </c>
      <c r="K112" s="5"/>
      <c r="L112" s="8">
        <f>ROUND((H112-J112),5)</f>
        <v>0</v>
      </c>
      <c r="M112" s="5"/>
      <c r="N112" s="8">
        <v>58122</v>
      </c>
      <c r="O112" s="5"/>
      <c r="P112" s="8">
        <v>58122</v>
      </c>
      <c r="Q112" s="5"/>
      <c r="R112" s="8">
        <f>ROUND((N112-P112),5)</f>
        <v>0</v>
      </c>
      <c r="S112" s="5"/>
      <c r="T112" s="8">
        <v>116250</v>
      </c>
    </row>
    <row r="113" spans="1:20" x14ac:dyDescent="0.3">
      <c r="A113" s="1"/>
      <c r="B113" s="1"/>
      <c r="C113" s="1" t="s">
        <v>114</v>
      </c>
      <c r="D113" s="1"/>
      <c r="E113" s="1"/>
      <c r="F113" s="1"/>
      <c r="G113" s="1"/>
      <c r="H113" s="4">
        <f>ROUND(SUM(H111:H112),5)</f>
        <v>9687</v>
      </c>
      <c r="I113" s="5"/>
      <c r="J113" s="4">
        <f>ROUND(SUM(J111:J112),5)</f>
        <v>9687</v>
      </c>
      <c r="K113" s="5"/>
      <c r="L113" s="4">
        <f>ROUND((H113-J113),5)</f>
        <v>0</v>
      </c>
      <c r="M113" s="5"/>
      <c r="N113" s="4">
        <f>ROUND(SUM(N111:N112),5)</f>
        <v>58122</v>
      </c>
      <c r="O113" s="5"/>
      <c r="P113" s="4">
        <f>ROUND(SUM(P111:P112),5)</f>
        <v>58122</v>
      </c>
      <c r="Q113" s="5"/>
      <c r="R113" s="4">
        <f>ROUND((N113-P113),5)</f>
        <v>0</v>
      </c>
      <c r="S113" s="5"/>
      <c r="T113" s="4">
        <f>ROUND(SUM(T111:T112),5)</f>
        <v>116250</v>
      </c>
    </row>
    <row r="114" spans="1:20" x14ac:dyDescent="0.3">
      <c r="A114" s="1"/>
      <c r="B114" s="1"/>
      <c r="C114" s="1" t="s">
        <v>115</v>
      </c>
      <c r="D114" s="1"/>
      <c r="E114" s="1"/>
      <c r="F114" s="1"/>
      <c r="G114" s="1"/>
      <c r="H114" s="4"/>
      <c r="I114" s="5"/>
      <c r="J114" s="4"/>
      <c r="K114" s="5"/>
      <c r="L114" s="4"/>
      <c r="M114" s="5"/>
      <c r="N114" s="4"/>
      <c r="O114" s="5"/>
      <c r="P114" s="4"/>
      <c r="Q114" s="5"/>
      <c r="R114" s="4"/>
      <c r="S114" s="5"/>
      <c r="T114" s="4"/>
    </row>
    <row r="115" spans="1:20" x14ac:dyDescent="0.3">
      <c r="A115" s="1"/>
      <c r="B115" s="1"/>
      <c r="C115" s="1"/>
      <c r="D115" s="1" t="s">
        <v>116</v>
      </c>
      <c r="E115" s="1"/>
      <c r="F115" s="1"/>
      <c r="G115" s="1"/>
      <c r="H115" s="4"/>
      <c r="I115" s="5"/>
      <c r="J115" s="4"/>
      <c r="K115" s="5"/>
      <c r="L115" s="4"/>
      <c r="M115" s="5"/>
      <c r="N115" s="4"/>
      <c r="O115" s="5"/>
      <c r="P115" s="4"/>
      <c r="Q115" s="5"/>
      <c r="R115" s="4"/>
      <c r="S115" s="5"/>
      <c r="T115" s="4"/>
    </row>
    <row r="116" spans="1:20" ht="19.05" thickBot="1" x14ac:dyDescent="0.35">
      <c r="A116" s="1"/>
      <c r="B116" s="1"/>
      <c r="C116" s="1"/>
      <c r="D116" s="1"/>
      <c r="E116" s="1" t="s">
        <v>117</v>
      </c>
      <c r="F116" s="1"/>
      <c r="G116" s="1"/>
      <c r="H116" s="8">
        <v>0</v>
      </c>
      <c r="I116" s="5"/>
      <c r="J116" s="4"/>
      <c r="K116" s="5"/>
      <c r="L116" s="4"/>
      <c r="M116" s="5"/>
      <c r="N116" s="8">
        <v>1802</v>
      </c>
      <c r="O116" s="5"/>
      <c r="P116" s="4"/>
      <c r="Q116" s="5"/>
      <c r="R116" s="4"/>
      <c r="S116" s="5"/>
      <c r="T116" s="4"/>
    </row>
    <row r="117" spans="1:20" x14ac:dyDescent="0.3">
      <c r="A117" s="1"/>
      <c r="B117" s="1"/>
      <c r="C117" s="1"/>
      <c r="D117" s="1" t="s">
        <v>118</v>
      </c>
      <c r="E117" s="1"/>
      <c r="F117" s="1"/>
      <c r="G117" s="1"/>
      <c r="H117" s="4">
        <f>ROUND(SUM(H115:H116),5)</f>
        <v>0</v>
      </c>
      <c r="I117" s="5"/>
      <c r="J117" s="4"/>
      <c r="K117" s="5"/>
      <c r="L117" s="4"/>
      <c r="M117" s="5"/>
      <c r="N117" s="4">
        <f>ROUND(SUM(N115:N116),5)</f>
        <v>1802</v>
      </c>
      <c r="O117" s="5"/>
      <c r="P117" s="4"/>
      <c r="Q117" s="5"/>
      <c r="R117" s="4"/>
      <c r="S117" s="5"/>
      <c r="T117" s="4"/>
    </row>
    <row r="118" spans="1:20" x14ac:dyDescent="0.3">
      <c r="A118" s="1"/>
      <c r="B118" s="1"/>
      <c r="C118" s="1"/>
      <c r="D118" s="1" t="s">
        <v>119</v>
      </c>
      <c r="E118" s="1"/>
      <c r="F118" s="1"/>
      <c r="G118" s="1"/>
      <c r="H118" s="4">
        <v>0</v>
      </c>
      <c r="I118" s="5"/>
      <c r="J118" s="4">
        <v>2507</v>
      </c>
      <c r="K118" s="5"/>
      <c r="L118" s="4">
        <f>ROUND((H118-J118),5)</f>
        <v>-2507</v>
      </c>
      <c r="M118" s="5"/>
      <c r="N118" s="4">
        <v>0</v>
      </c>
      <c r="O118" s="5"/>
      <c r="P118" s="4">
        <v>15042</v>
      </c>
      <c r="Q118" s="5"/>
      <c r="R118" s="4">
        <f>ROUND((N118-P118),5)</f>
        <v>-15042</v>
      </c>
      <c r="S118" s="5"/>
      <c r="T118" s="4">
        <v>30079</v>
      </c>
    </row>
    <row r="119" spans="1:20" ht="19.05" thickBot="1" x14ac:dyDescent="0.35">
      <c r="A119" s="1"/>
      <c r="B119" s="1"/>
      <c r="C119" s="1"/>
      <c r="D119" s="1" t="s">
        <v>120</v>
      </c>
      <c r="E119" s="1"/>
      <c r="F119" s="1"/>
      <c r="G119" s="1"/>
      <c r="H119" s="6">
        <v>6750</v>
      </c>
      <c r="I119" s="5"/>
      <c r="J119" s="6">
        <v>6750</v>
      </c>
      <c r="K119" s="5"/>
      <c r="L119" s="6">
        <f>ROUND((H119-J119),5)</f>
        <v>0</v>
      </c>
      <c r="M119" s="5"/>
      <c r="N119" s="6">
        <v>40500</v>
      </c>
      <c r="O119" s="5"/>
      <c r="P119" s="6">
        <v>40500</v>
      </c>
      <c r="Q119" s="5"/>
      <c r="R119" s="6">
        <f>ROUND((N119-P119),5)</f>
        <v>0</v>
      </c>
      <c r="S119" s="5"/>
      <c r="T119" s="6">
        <v>81000</v>
      </c>
    </row>
    <row r="120" spans="1:20" ht="19.05" thickBot="1" x14ac:dyDescent="0.35">
      <c r="A120" s="1"/>
      <c r="B120" s="1"/>
      <c r="C120" s="1" t="s">
        <v>121</v>
      </c>
      <c r="D120" s="1"/>
      <c r="E120" s="1"/>
      <c r="F120" s="1"/>
      <c r="G120" s="1"/>
      <c r="H120" s="9">
        <f>ROUND(H114+SUM(H117:H119),5)</f>
        <v>6750</v>
      </c>
      <c r="I120" s="5"/>
      <c r="J120" s="9">
        <f>ROUND(J114+SUM(J117:J119),5)</f>
        <v>9257</v>
      </c>
      <c r="K120" s="5"/>
      <c r="L120" s="9">
        <f>ROUND((H120-J120),5)</f>
        <v>-2507</v>
      </c>
      <c r="M120" s="5"/>
      <c r="N120" s="9">
        <f>ROUND(N114+SUM(N117:N119),5)</f>
        <v>42302</v>
      </c>
      <c r="O120" s="5"/>
      <c r="P120" s="9">
        <f>ROUND(P114+SUM(P117:P119),5)</f>
        <v>55542</v>
      </c>
      <c r="Q120" s="5"/>
      <c r="R120" s="9">
        <f>ROUND((N120-P120),5)</f>
        <v>-13240</v>
      </c>
      <c r="S120" s="5"/>
      <c r="T120" s="9">
        <f>ROUND(T114+SUM(T117:T119),5)</f>
        <v>111079</v>
      </c>
    </row>
    <row r="121" spans="1:20" ht="19.05" thickBot="1" x14ac:dyDescent="0.35">
      <c r="A121" s="1"/>
      <c r="B121" s="1" t="s">
        <v>122</v>
      </c>
      <c r="C121" s="1"/>
      <c r="D121" s="1"/>
      <c r="E121" s="1"/>
      <c r="F121" s="1"/>
      <c r="G121" s="1"/>
      <c r="H121" s="9">
        <f>ROUND(H110+H113-H120,5)</f>
        <v>2937</v>
      </c>
      <c r="I121" s="5"/>
      <c r="J121" s="9">
        <f>ROUND(J110+J113-J120,5)</f>
        <v>430</v>
      </c>
      <c r="K121" s="5"/>
      <c r="L121" s="9">
        <f>ROUND((H121-J121),5)</f>
        <v>2507</v>
      </c>
      <c r="M121" s="5"/>
      <c r="N121" s="9">
        <f>ROUND(N110+N113-N120,5)</f>
        <v>15820</v>
      </c>
      <c r="O121" s="5"/>
      <c r="P121" s="9">
        <f>ROUND(P110+P113-P120,5)</f>
        <v>2580</v>
      </c>
      <c r="Q121" s="5"/>
      <c r="R121" s="9">
        <f>ROUND((N121-P121),5)</f>
        <v>13240</v>
      </c>
      <c r="S121" s="5"/>
      <c r="T121" s="9">
        <f>ROUND(T110+T113-T120,5)</f>
        <v>5171</v>
      </c>
    </row>
    <row r="122" spans="1:20" s="11" customFormat="1" ht="19.05" thickBot="1" x14ac:dyDescent="0.35">
      <c r="A122" s="1" t="s">
        <v>123</v>
      </c>
      <c r="B122" s="1"/>
      <c r="C122" s="1"/>
      <c r="D122" s="1"/>
      <c r="E122" s="1"/>
      <c r="F122" s="1"/>
      <c r="G122" s="1"/>
      <c r="H122" s="10">
        <f>ROUND(H109+H121,5)</f>
        <v>2273.2199999999998</v>
      </c>
      <c r="I122" s="1"/>
      <c r="J122" s="10">
        <f>ROUND(J109+J121,5)</f>
        <v>2991</v>
      </c>
      <c r="K122" s="1"/>
      <c r="L122" s="10">
        <f>ROUND((H122-J122),5)</f>
        <v>-717.78</v>
      </c>
      <c r="M122" s="1"/>
      <c r="N122" s="10">
        <f>ROUND(N109+N121,5)</f>
        <v>77547.350000000006</v>
      </c>
      <c r="O122" s="1"/>
      <c r="P122" s="10">
        <f>ROUND(P109+P121,5)</f>
        <v>15668</v>
      </c>
      <c r="Q122" s="1"/>
      <c r="R122" s="10">
        <f>ROUND((N122-P122),5)</f>
        <v>61879.35</v>
      </c>
      <c r="S122" s="1"/>
      <c r="T122" s="10">
        <f>ROUND(T109+T121,5)</f>
        <v>35247</v>
      </c>
    </row>
    <row r="123" spans="1:20" ht="19.05" thickTop="1" x14ac:dyDescent="0.3"/>
  </sheetData>
  <printOptions gridLines="1"/>
  <pageMargins left="0.7" right="0.7" top="0.75" bottom="0.75" header="0.1" footer="0.3"/>
  <pageSetup scale="42" orientation="landscape" verticalDpi="0" r:id="rId1"/>
  <headerFooter>
    <oddHeader>&amp;L&amp;"Arial,Bold"&amp;14 2:21 PM
&amp;"Arial,Bold"&amp;14 07/06/21
&amp;"Arial,Bold"&amp;14 Accrual Basis&amp;C&amp;"Arial,Bold"&amp;12 National Property Owners Association (NPOA)
&amp;"Arial,Bold"&amp;14 Profit &amp;&amp; Loss Budget Performance
&amp;"Arial,Bold"&amp;10 June 2021</oddHeader>
    <oddFooter>&amp;R&amp;"Arial,Bold"&amp;14 Page &amp;P of &amp;N</oddFooter>
  </headerFooter>
  <drawing r:id="rId2"/>
  <legacyDrawing r:id="rId3"/>
  <controls>
    <mc:AlternateContent xmlns:mc="http://schemas.openxmlformats.org/markup-compatibility/2006">
      <mc:Choice Requires="x14">
        <control shapeId="1025" r:id="rId4" name="FILT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86264</xdr:colOff>
                <xdr:row>0</xdr:row>
                <xdr:rowOff>232913</xdr:rowOff>
              </to>
            </anchor>
          </controlPr>
        </control>
      </mc:Choice>
      <mc:Fallback>
        <control shapeId="1025" r:id="rId4" name="FILTER"/>
      </mc:Fallback>
    </mc:AlternateContent>
    <mc:AlternateContent xmlns:mc="http://schemas.openxmlformats.org/markup-compatibility/2006">
      <mc:Choice Requires="x14">
        <control shapeId="1026" r:id="rId6" name="HEAD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86264</xdr:colOff>
                <xdr:row>0</xdr:row>
                <xdr:rowOff>232913</xdr:rowOff>
              </to>
            </anchor>
          </controlPr>
        </control>
      </mc:Choice>
      <mc:Fallback>
        <control shapeId="1026" r:id="rId6" name="HEADER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553787-ADE9-4FAA-87D4-39A489DE5577}">
  <sheetPr codeName="Sheet2"/>
  <dimension ref="A1:H112"/>
  <sheetViews>
    <sheetView tabSelected="1" view="pageBreakPreview" zoomScaleNormal="100" zoomScaleSheetLayoutView="100" workbookViewId="0">
      <pane xSplit="6" ySplit="1" topLeftCell="G50" activePane="bottomRight" state="frozenSplit"/>
      <selection pane="topRight" activeCell="G1" sqref="G1"/>
      <selection pane="bottomLeft" activeCell="A2" sqref="A2"/>
      <selection pane="bottomRight" activeCell="H99" sqref="H99"/>
    </sheetView>
  </sheetViews>
  <sheetFormatPr defaultRowHeight="18.350000000000001" x14ac:dyDescent="0.3"/>
  <cols>
    <col min="1" max="5" width="3" style="16" customWidth="1"/>
    <col min="6" max="6" width="62.125" style="16" customWidth="1"/>
    <col min="7" max="7" width="17.875" style="17" bestFit="1" customWidth="1"/>
    <col min="8" max="8" width="84.875" bestFit="1" customWidth="1"/>
  </cols>
  <sheetData>
    <row r="1" spans="1:7" s="15" customFormat="1" ht="19.05" thickBot="1" x14ac:dyDescent="0.35">
      <c r="A1" s="12"/>
      <c r="B1" s="12"/>
      <c r="C1" s="12"/>
      <c r="D1" s="12"/>
      <c r="E1" s="12"/>
      <c r="F1" s="12"/>
      <c r="G1" s="24" t="s">
        <v>124</v>
      </c>
    </row>
    <row r="2" spans="1:7" ht="19.05" thickTop="1" x14ac:dyDescent="0.3">
      <c r="A2" s="1" t="s">
        <v>125</v>
      </c>
      <c r="B2" s="1"/>
      <c r="C2" s="1"/>
      <c r="D2" s="1"/>
      <c r="E2" s="1"/>
      <c r="F2" s="1"/>
      <c r="G2" s="18"/>
    </row>
    <row r="3" spans="1:7" x14ac:dyDescent="0.3">
      <c r="A3" s="1"/>
      <c r="B3" s="1" t="s">
        <v>126</v>
      </c>
      <c r="C3" s="1"/>
      <c r="D3" s="1"/>
      <c r="E3" s="1"/>
      <c r="F3" s="1"/>
      <c r="G3" s="18"/>
    </row>
    <row r="4" spans="1:7" x14ac:dyDescent="0.3">
      <c r="A4" s="1"/>
      <c r="B4" s="1"/>
      <c r="C4" s="1" t="s">
        <v>127</v>
      </c>
      <c r="D4" s="1"/>
      <c r="E4" s="1"/>
      <c r="F4" s="1"/>
      <c r="G4" s="18"/>
    </row>
    <row r="5" spans="1:7" x14ac:dyDescent="0.3">
      <c r="A5" s="1"/>
      <c r="B5" s="1"/>
      <c r="C5" s="1"/>
      <c r="D5" s="1" t="s">
        <v>128</v>
      </c>
      <c r="E5" s="1"/>
      <c r="F5" s="1"/>
      <c r="G5" s="18"/>
    </row>
    <row r="6" spans="1:7" x14ac:dyDescent="0.3">
      <c r="A6" s="1"/>
      <c r="B6" s="1"/>
      <c r="C6" s="1"/>
      <c r="D6" s="1"/>
      <c r="E6" s="1" t="s">
        <v>129</v>
      </c>
      <c r="F6" s="1"/>
      <c r="G6" s="18"/>
    </row>
    <row r="7" spans="1:7" ht="19.05" thickBot="1" x14ac:dyDescent="0.35">
      <c r="A7" s="1"/>
      <c r="B7" s="1"/>
      <c r="C7" s="1"/>
      <c r="D7" s="1"/>
      <c r="E7" s="1"/>
      <c r="F7" s="1" t="s">
        <v>130</v>
      </c>
      <c r="G7" s="19">
        <v>5000</v>
      </c>
    </row>
    <row r="8" spans="1:7" x14ac:dyDescent="0.3">
      <c r="A8" s="1"/>
      <c r="B8" s="1"/>
      <c r="C8" s="1"/>
      <c r="D8" s="1"/>
      <c r="E8" s="1" t="s">
        <v>131</v>
      </c>
      <c r="F8" s="1"/>
      <c r="G8" s="18">
        <f>ROUND(SUM(G6:G7),5)</f>
        <v>5000</v>
      </c>
    </row>
    <row r="9" spans="1:7" x14ac:dyDescent="0.3">
      <c r="A9" s="1"/>
      <c r="B9" s="1"/>
      <c r="C9" s="1"/>
      <c r="D9" s="1"/>
      <c r="E9" s="1" t="s">
        <v>132</v>
      </c>
      <c r="F9" s="1"/>
      <c r="G9" s="18"/>
    </row>
    <row r="10" spans="1:7" x14ac:dyDescent="0.3">
      <c r="A10" s="1"/>
      <c r="B10" s="1"/>
      <c r="C10" s="1"/>
      <c r="D10" s="1"/>
      <c r="E10" s="1"/>
      <c r="F10" s="1" t="s">
        <v>133</v>
      </c>
      <c r="G10" s="18">
        <v>5000</v>
      </c>
    </row>
    <row r="11" spans="1:7" x14ac:dyDescent="0.3">
      <c r="A11" s="1"/>
      <c r="B11" s="1"/>
      <c r="C11" s="1"/>
      <c r="D11" s="1"/>
      <c r="E11" s="1"/>
      <c r="F11" s="1" t="s">
        <v>134</v>
      </c>
      <c r="G11" s="18">
        <v>3000</v>
      </c>
    </row>
    <row r="12" spans="1:7" x14ac:dyDescent="0.3">
      <c r="A12" s="1"/>
      <c r="B12" s="1"/>
      <c r="C12" s="1"/>
      <c r="D12" s="1"/>
      <c r="E12" s="1"/>
      <c r="F12" s="1" t="s">
        <v>135</v>
      </c>
      <c r="G12" s="18">
        <v>5000</v>
      </c>
    </row>
    <row r="13" spans="1:7" x14ac:dyDescent="0.3">
      <c r="A13" s="1"/>
      <c r="B13" s="1"/>
      <c r="C13" s="1"/>
      <c r="D13" s="1"/>
      <c r="E13" s="1"/>
      <c r="F13" s="1" t="s">
        <v>136</v>
      </c>
      <c r="G13" s="18">
        <v>5000</v>
      </c>
    </row>
    <row r="14" spans="1:7" x14ac:dyDescent="0.3">
      <c r="A14" s="1"/>
      <c r="B14" s="1"/>
      <c r="C14" s="1"/>
      <c r="D14" s="1"/>
      <c r="E14" s="1"/>
      <c r="F14" s="1" t="s">
        <v>137</v>
      </c>
      <c r="G14" s="18">
        <v>5000</v>
      </c>
    </row>
    <row r="15" spans="1:7" x14ac:dyDescent="0.3">
      <c r="A15" s="1"/>
      <c r="B15" s="1"/>
      <c r="C15" s="1"/>
      <c r="D15" s="1"/>
      <c r="E15" s="1"/>
      <c r="F15" s="1" t="s">
        <v>138</v>
      </c>
      <c r="G15" s="18">
        <v>5000</v>
      </c>
    </row>
    <row r="16" spans="1:7" ht="19.05" thickBot="1" x14ac:dyDescent="0.35">
      <c r="A16" s="1"/>
      <c r="B16" s="1"/>
      <c r="C16" s="1"/>
      <c r="D16" s="1"/>
      <c r="E16" s="1"/>
      <c r="F16" s="1" t="s">
        <v>139</v>
      </c>
      <c r="G16" s="19">
        <v>5000</v>
      </c>
    </row>
    <row r="17" spans="1:7" x14ac:dyDescent="0.3">
      <c r="A17" s="1"/>
      <c r="B17" s="1"/>
      <c r="C17" s="1"/>
      <c r="D17" s="1"/>
      <c r="E17" s="1" t="s">
        <v>140</v>
      </c>
      <c r="F17" s="1"/>
      <c r="G17" s="18">
        <f>ROUND(SUM(G9:G16),5)</f>
        <v>33000</v>
      </c>
    </row>
    <row r="18" spans="1:7" x14ac:dyDescent="0.3">
      <c r="A18" s="1"/>
      <c r="B18" s="1"/>
      <c r="C18" s="1"/>
      <c r="D18" s="1"/>
      <c r="E18" s="1" t="s">
        <v>141</v>
      </c>
      <c r="F18" s="1"/>
      <c r="G18" s="18"/>
    </row>
    <row r="19" spans="1:7" x14ac:dyDescent="0.3">
      <c r="A19" s="1"/>
      <c r="B19" s="1"/>
      <c r="C19" s="1"/>
      <c r="D19" s="1"/>
      <c r="E19" s="1"/>
      <c r="F19" s="1" t="s">
        <v>142</v>
      </c>
      <c r="G19" s="18">
        <v>500</v>
      </c>
    </row>
    <row r="20" spans="1:7" x14ac:dyDescent="0.3">
      <c r="A20" s="1"/>
      <c r="B20" s="1"/>
      <c r="C20" s="1"/>
      <c r="D20" s="1"/>
      <c r="E20" s="1"/>
      <c r="F20" s="1" t="s">
        <v>143</v>
      </c>
      <c r="G20" s="18">
        <v>5000</v>
      </c>
    </row>
    <row r="21" spans="1:7" x14ac:dyDescent="0.3">
      <c r="A21" s="1"/>
      <c r="B21" s="1"/>
      <c r="C21" s="1"/>
      <c r="D21" s="1"/>
      <c r="E21" s="1"/>
      <c r="F21" s="1" t="s">
        <v>144</v>
      </c>
      <c r="G21" s="18">
        <v>5000</v>
      </c>
    </row>
    <row r="22" spans="1:7" x14ac:dyDescent="0.3">
      <c r="A22" s="1"/>
      <c r="B22" s="1"/>
      <c r="C22" s="1"/>
      <c r="D22" s="1"/>
      <c r="E22" s="1"/>
      <c r="F22" s="1" t="s">
        <v>145</v>
      </c>
      <c r="G22" s="18">
        <v>5000</v>
      </c>
    </row>
    <row r="23" spans="1:7" x14ac:dyDescent="0.3">
      <c r="A23" s="1"/>
      <c r="B23" s="1"/>
      <c r="C23" s="1"/>
      <c r="D23" s="1"/>
      <c r="E23" s="1"/>
      <c r="F23" s="1" t="s">
        <v>146</v>
      </c>
      <c r="G23" s="18">
        <v>5000</v>
      </c>
    </row>
    <row r="24" spans="1:7" x14ac:dyDescent="0.3">
      <c r="A24" s="1"/>
      <c r="B24" s="1"/>
      <c r="C24" s="1"/>
      <c r="D24" s="1"/>
      <c r="E24" s="1"/>
      <c r="F24" s="1" t="s">
        <v>147</v>
      </c>
      <c r="G24" s="18">
        <v>5000</v>
      </c>
    </row>
    <row r="25" spans="1:7" x14ac:dyDescent="0.3">
      <c r="A25" s="1"/>
      <c r="B25" s="1"/>
      <c r="C25" s="1"/>
      <c r="D25" s="1"/>
      <c r="E25" s="1"/>
      <c r="F25" s="1" t="s">
        <v>148</v>
      </c>
      <c r="G25" s="18">
        <v>5000</v>
      </c>
    </row>
    <row r="26" spans="1:7" x14ac:dyDescent="0.3">
      <c r="A26" s="1"/>
      <c r="B26" s="1"/>
      <c r="C26" s="1"/>
      <c r="D26" s="1"/>
      <c r="E26" s="1"/>
      <c r="F26" s="1" t="s">
        <v>149</v>
      </c>
      <c r="G26" s="18">
        <v>5000</v>
      </c>
    </row>
    <row r="27" spans="1:7" x14ac:dyDescent="0.3">
      <c r="A27" s="1"/>
      <c r="B27" s="1"/>
      <c r="C27" s="1"/>
      <c r="D27" s="1"/>
      <c r="E27" s="1"/>
      <c r="F27" s="1" t="s">
        <v>150</v>
      </c>
      <c r="G27" s="18">
        <v>3000</v>
      </c>
    </row>
    <row r="28" spans="1:7" x14ac:dyDescent="0.3">
      <c r="A28" s="1"/>
      <c r="B28" s="1"/>
      <c r="C28" s="1"/>
      <c r="D28" s="1"/>
      <c r="E28" s="1"/>
      <c r="F28" s="1" t="s">
        <v>151</v>
      </c>
      <c r="G28" s="18">
        <v>5000</v>
      </c>
    </row>
    <row r="29" spans="1:7" x14ac:dyDescent="0.3">
      <c r="A29" s="1"/>
      <c r="B29" s="1"/>
      <c r="C29" s="1"/>
      <c r="D29" s="1"/>
      <c r="E29" s="1"/>
      <c r="F29" s="1" t="s">
        <v>152</v>
      </c>
      <c r="G29" s="18">
        <v>5000</v>
      </c>
    </row>
    <row r="30" spans="1:7" x14ac:dyDescent="0.3">
      <c r="A30" s="1"/>
      <c r="B30" s="1"/>
      <c r="C30" s="1"/>
      <c r="D30" s="1"/>
      <c r="E30" s="1"/>
      <c r="F30" s="1" t="s">
        <v>153</v>
      </c>
      <c r="G30" s="18">
        <v>5000</v>
      </c>
    </row>
    <row r="31" spans="1:7" x14ac:dyDescent="0.3">
      <c r="A31" s="1"/>
      <c r="B31" s="1"/>
      <c r="C31" s="1"/>
      <c r="D31" s="1"/>
      <c r="E31" s="1"/>
      <c r="F31" s="1" t="s">
        <v>154</v>
      </c>
      <c r="G31" s="18">
        <v>5000</v>
      </c>
    </row>
    <row r="32" spans="1:7" ht="19.05" thickBot="1" x14ac:dyDescent="0.35">
      <c r="A32" s="1"/>
      <c r="B32" s="1"/>
      <c r="C32" s="1"/>
      <c r="D32" s="1"/>
      <c r="E32" s="1"/>
      <c r="F32" s="1" t="s">
        <v>155</v>
      </c>
      <c r="G32" s="19">
        <v>5000</v>
      </c>
    </row>
    <row r="33" spans="1:7" x14ac:dyDescent="0.3">
      <c r="A33" s="1"/>
      <c r="B33" s="1"/>
      <c r="C33" s="1"/>
      <c r="D33" s="1"/>
      <c r="E33" s="1" t="s">
        <v>156</v>
      </c>
      <c r="F33" s="1"/>
      <c r="G33" s="18">
        <f>ROUND(SUM(G18:G32),5)</f>
        <v>63500</v>
      </c>
    </row>
    <row r="34" spans="1:7" ht="19.05" thickBot="1" x14ac:dyDescent="0.35">
      <c r="A34" s="1"/>
      <c r="B34" s="1"/>
      <c r="C34" s="1"/>
      <c r="D34" s="1"/>
      <c r="E34" s="1" t="s">
        <v>157</v>
      </c>
      <c r="F34" s="1"/>
      <c r="G34" s="19">
        <v>655.28</v>
      </c>
    </row>
    <row r="35" spans="1:7" x14ac:dyDescent="0.3">
      <c r="A35" s="1"/>
      <c r="B35" s="1"/>
      <c r="C35" s="1"/>
      <c r="D35" s="1" t="s">
        <v>158</v>
      </c>
      <c r="E35" s="1"/>
      <c r="F35" s="1"/>
      <c r="G35" s="18">
        <f>ROUND(G5+G8+G17+SUM(G33:G34),5)</f>
        <v>102155.28</v>
      </c>
    </row>
    <row r="36" spans="1:7" x14ac:dyDescent="0.3">
      <c r="A36" s="1"/>
      <c r="B36" s="1"/>
      <c r="C36" s="1"/>
      <c r="D36" s="1" t="s">
        <v>159</v>
      </c>
      <c r="E36" s="1"/>
      <c r="F36" s="1"/>
      <c r="G36" s="18">
        <v>339308.24</v>
      </c>
    </row>
    <row r="37" spans="1:7" x14ac:dyDescent="0.3">
      <c r="A37" s="1"/>
      <c r="B37" s="1"/>
      <c r="C37" s="1"/>
      <c r="D37" s="1" t="s">
        <v>160</v>
      </c>
      <c r="E37" s="1"/>
      <c r="F37" s="1"/>
      <c r="G37" s="18">
        <v>25885.42</v>
      </c>
    </row>
    <row r="38" spans="1:7" ht="19.05" thickBot="1" x14ac:dyDescent="0.35">
      <c r="A38" s="1"/>
      <c r="B38" s="1"/>
      <c r="C38" s="1"/>
      <c r="D38" s="1" t="s">
        <v>161</v>
      </c>
      <c r="E38" s="1"/>
      <c r="F38" s="1"/>
      <c r="G38" s="19">
        <v>613108.73</v>
      </c>
    </row>
    <row r="39" spans="1:7" x14ac:dyDescent="0.3">
      <c r="A39" s="1"/>
      <c r="B39" s="1"/>
      <c r="C39" s="1" t="s">
        <v>162</v>
      </c>
      <c r="D39" s="1"/>
      <c r="E39" s="1"/>
      <c r="F39" s="1"/>
      <c r="G39" s="18">
        <f>ROUND(G4+SUM(G35:G38),5)</f>
        <v>1080457.67</v>
      </c>
    </row>
    <row r="40" spans="1:7" x14ac:dyDescent="0.3">
      <c r="A40" s="1"/>
      <c r="B40" s="1"/>
      <c r="C40" s="1" t="s">
        <v>163</v>
      </c>
      <c r="D40" s="1"/>
      <c r="E40" s="1"/>
      <c r="F40" s="1"/>
      <c r="G40" s="18"/>
    </row>
    <row r="41" spans="1:7" ht="19.05" thickBot="1" x14ac:dyDescent="0.35">
      <c r="A41" s="1"/>
      <c r="B41" s="1"/>
      <c r="C41" s="1"/>
      <c r="D41" s="1" t="s">
        <v>164</v>
      </c>
      <c r="E41" s="1"/>
      <c r="F41" s="1"/>
      <c r="G41" s="19">
        <v>3026.28</v>
      </c>
    </row>
    <row r="42" spans="1:7" x14ac:dyDescent="0.3">
      <c r="A42" s="1"/>
      <c r="B42" s="1"/>
      <c r="C42" s="1" t="s">
        <v>165</v>
      </c>
      <c r="D42" s="1"/>
      <c r="E42" s="1"/>
      <c r="F42" s="1"/>
      <c r="G42" s="18">
        <f>ROUND(SUM(G40:G41),5)</f>
        <v>3026.28</v>
      </c>
    </row>
    <row r="43" spans="1:7" x14ac:dyDescent="0.3">
      <c r="A43" s="1"/>
      <c r="B43" s="1"/>
      <c r="C43" s="1" t="s">
        <v>166</v>
      </c>
      <c r="D43" s="1"/>
      <c r="E43" s="1"/>
      <c r="F43" s="1"/>
      <c r="G43" s="18"/>
    </row>
    <row r="44" spans="1:7" x14ac:dyDescent="0.3">
      <c r="A44" s="1"/>
      <c r="B44" s="1"/>
      <c r="C44" s="1"/>
      <c r="D44" s="1" t="s">
        <v>167</v>
      </c>
      <c r="E44" s="1"/>
      <c r="F44" s="1"/>
      <c r="G44" s="18"/>
    </row>
    <row r="45" spans="1:7" x14ac:dyDescent="0.3">
      <c r="A45" s="1"/>
      <c r="B45" s="1"/>
      <c r="C45" s="1"/>
      <c r="D45" s="1"/>
      <c r="E45" s="1" t="s">
        <v>168</v>
      </c>
      <c r="F45" s="1"/>
      <c r="G45" s="18">
        <v>141286.32</v>
      </c>
    </row>
    <row r="46" spans="1:7" ht="19.05" thickBot="1" x14ac:dyDescent="0.35">
      <c r="A46" s="1"/>
      <c r="B46" s="1"/>
      <c r="C46" s="1"/>
      <c r="D46" s="1"/>
      <c r="E46" s="1" t="s">
        <v>169</v>
      </c>
      <c r="F46" s="1"/>
      <c r="G46" s="19">
        <v>-141285.94</v>
      </c>
    </row>
    <row r="47" spans="1:7" x14ac:dyDescent="0.3">
      <c r="A47" s="1"/>
      <c r="B47" s="1"/>
      <c r="C47" s="1"/>
      <c r="D47" s="1" t="s">
        <v>170</v>
      </c>
      <c r="E47" s="1"/>
      <c r="F47" s="1"/>
      <c r="G47" s="18">
        <f>ROUND(SUM(G44:G46),5)</f>
        <v>0.38</v>
      </c>
    </row>
    <row r="48" spans="1:7" x14ac:dyDescent="0.3">
      <c r="A48" s="1"/>
      <c r="B48" s="1"/>
      <c r="C48" s="1"/>
      <c r="D48" s="1" t="s">
        <v>171</v>
      </c>
      <c r="E48" s="1"/>
      <c r="F48" s="1"/>
      <c r="G48" s="18">
        <v>12500</v>
      </c>
    </row>
    <row r="49" spans="1:7" x14ac:dyDescent="0.3">
      <c r="A49" s="1"/>
      <c r="B49" s="1"/>
      <c r="C49" s="1"/>
      <c r="D49" s="1" t="s">
        <v>172</v>
      </c>
      <c r="E49" s="1"/>
      <c r="F49" s="1"/>
      <c r="G49" s="18">
        <v>12</v>
      </c>
    </row>
    <row r="50" spans="1:7" x14ac:dyDescent="0.3">
      <c r="A50" s="1"/>
      <c r="B50" s="1"/>
      <c r="C50" s="1"/>
      <c r="D50" s="1" t="s">
        <v>173</v>
      </c>
      <c r="E50" s="1"/>
      <c r="F50" s="1"/>
      <c r="G50" s="18"/>
    </row>
    <row r="51" spans="1:7" x14ac:dyDescent="0.3">
      <c r="A51" s="1"/>
      <c r="B51" s="1"/>
      <c r="C51" s="1"/>
      <c r="D51" s="1"/>
      <c r="E51" s="1" t="s">
        <v>174</v>
      </c>
      <c r="F51" s="1"/>
      <c r="G51" s="18">
        <v>9179.43</v>
      </c>
    </row>
    <row r="52" spans="1:7" ht="19.05" thickBot="1" x14ac:dyDescent="0.35">
      <c r="A52" s="1"/>
      <c r="B52" s="1"/>
      <c r="C52" s="1"/>
      <c r="D52" s="1"/>
      <c r="E52" s="1" t="s">
        <v>175</v>
      </c>
      <c r="F52" s="1"/>
      <c r="G52" s="20">
        <v>1980.65</v>
      </c>
    </row>
    <row r="53" spans="1:7" ht="19.05" thickBot="1" x14ac:dyDescent="0.35">
      <c r="A53" s="1"/>
      <c r="B53" s="1"/>
      <c r="C53" s="1"/>
      <c r="D53" s="1" t="s">
        <v>176</v>
      </c>
      <c r="E53" s="1"/>
      <c r="F53" s="1"/>
      <c r="G53" s="21">
        <f>ROUND(SUM(G50:G52),5)</f>
        <v>11160.08</v>
      </c>
    </row>
    <row r="54" spans="1:7" ht="19.05" thickBot="1" x14ac:dyDescent="0.35">
      <c r="A54" s="1"/>
      <c r="B54" s="1"/>
      <c r="C54" s="1" t="s">
        <v>177</v>
      </c>
      <c r="D54" s="1"/>
      <c r="E54" s="1"/>
      <c r="F54" s="1"/>
      <c r="G54" s="22">
        <f>ROUND(G43+SUM(G47:G49)+G53,5)</f>
        <v>23672.46</v>
      </c>
    </row>
    <row r="55" spans="1:7" x14ac:dyDescent="0.3">
      <c r="A55" s="1"/>
      <c r="B55" s="1" t="s">
        <v>178</v>
      </c>
      <c r="C55" s="1"/>
      <c r="D55" s="1"/>
      <c r="E55" s="1"/>
      <c r="F55" s="1"/>
      <c r="G55" s="18">
        <f>ROUND(G3+G39+G42+G54,5)</f>
        <v>1107156.4099999999</v>
      </c>
    </row>
    <row r="56" spans="1:7" x14ac:dyDescent="0.3">
      <c r="A56" s="1"/>
      <c r="B56" s="1" t="s">
        <v>179</v>
      </c>
      <c r="C56" s="1"/>
      <c r="D56" s="1"/>
      <c r="E56" s="1"/>
      <c r="F56" s="1"/>
      <c r="G56" s="18"/>
    </row>
    <row r="57" spans="1:7" x14ac:dyDescent="0.3">
      <c r="A57" s="1"/>
      <c r="B57" s="1"/>
      <c r="C57" s="1" t="s">
        <v>180</v>
      </c>
      <c r="D57" s="1"/>
      <c r="E57" s="1"/>
      <c r="F57" s="1"/>
      <c r="G57" s="18"/>
    </row>
    <row r="58" spans="1:7" ht="19.05" thickBot="1" x14ac:dyDescent="0.35">
      <c r="A58" s="1"/>
      <c r="B58" s="1"/>
      <c r="C58" s="1"/>
      <c r="D58" s="1" t="s">
        <v>181</v>
      </c>
      <c r="E58" s="1"/>
      <c r="F58" s="1"/>
      <c r="G58" s="19">
        <v>25000</v>
      </c>
    </row>
    <row r="59" spans="1:7" x14ac:dyDescent="0.3">
      <c r="A59" s="1"/>
      <c r="B59" s="1"/>
      <c r="C59" s="1" t="s">
        <v>182</v>
      </c>
      <c r="D59" s="1"/>
      <c r="E59" s="1"/>
      <c r="F59" s="1"/>
      <c r="G59" s="18">
        <f>ROUND(SUM(G57:G58),5)</f>
        <v>25000</v>
      </c>
    </row>
    <row r="60" spans="1:7" x14ac:dyDescent="0.3">
      <c r="A60" s="1"/>
      <c r="B60" s="1"/>
      <c r="C60" s="1" t="s">
        <v>183</v>
      </c>
      <c r="D60" s="1"/>
      <c r="E60" s="1"/>
      <c r="F60" s="1"/>
      <c r="G60" s="18">
        <v>749.99</v>
      </c>
    </row>
    <row r="61" spans="1:7" x14ac:dyDescent="0.3">
      <c r="A61" s="1"/>
      <c r="B61" s="1"/>
      <c r="C61" s="1" t="s">
        <v>184</v>
      </c>
      <c r="D61" s="1"/>
      <c r="E61" s="1"/>
      <c r="F61" s="1"/>
      <c r="G61" s="18">
        <v>9094.9500000000007</v>
      </c>
    </row>
    <row r="62" spans="1:7" x14ac:dyDescent="0.3">
      <c r="A62" s="1"/>
      <c r="B62" s="1"/>
      <c r="C62" s="1" t="s">
        <v>185</v>
      </c>
      <c r="D62" s="1"/>
      <c r="E62" s="1"/>
      <c r="F62" s="1"/>
      <c r="G62" s="18"/>
    </row>
    <row r="63" spans="1:7" x14ac:dyDescent="0.3">
      <c r="A63" s="1"/>
      <c r="B63" s="1"/>
      <c r="C63" s="1"/>
      <c r="D63" s="1" t="s">
        <v>186</v>
      </c>
      <c r="E63" s="1"/>
      <c r="F63" s="1"/>
      <c r="G63" s="18">
        <v>6675</v>
      </c>
    </row>
    <row r="64" spans="1:7" x14ac:dyDescent="0.3">
      <c r="A64" s="1"/>
      <c r="B64" s="1"/>
      <c r="C64" s="1"/>
      <c r="D64" s="1" t="s">
        <v>187</v>
      </c>
      <c r="E64" s="1"/>
      <c r="F64" s="1"/>
      <c r="G64" s="18">
        <v>3695</v>
      </c>
    </row>
    <row r="65" spans="1:7" x14ac:dyDescent="0.3">
      <c r="A65" s="1"/>
      <c r="B65" s="1"/>
      <c r="C65" s="1"/>
      <c r="D65" s="1" t="s">
        <v>188</v>
      </c>
      <c r="E65" s="1"/>
      <c r="F65" s="1"/>
      <c r="G65" s="18">
        <v>9762.5</v>
      </c>
    </row>
    <row r="66" spans="1:7" x14ac:dyDescent="0.3">
      <c r="A66" s="1"/>
      <c r="B66" s="1"/>
      <c r="C66" s="1"/>
      <c r="D66" s="1" t="s">
        <v>189</v>
      </c>
      <c r="E66" s="1"/>
      <c r="F66" s="1"/>
      <c r="G66" s="18">
        <v>44050.1</v>
      </c>
    </row>
    <row r="67" spans="1:7" x14ac:dyDescent="0.3">
      <c r="A67" s="1"/>
      <c r="B67" s="1"/>
      <c r="C67" s="1"/>
      <c r="D67" s="1" t="s">
        <v>190</v>
      </c>
      <c r="E67" s="1"/>
      <c r="F67" s="1"/>
      <c r="G67" s="18">
        <v>26337</v>
      </c>
    </row>
    <row r="68" spans="1:7" x14ac:dyDescent="0.3">
      <c r="A68" s="1"/>
      <c r="B68" s="1"/>
      <c r="C68" s="1"/>
      <c r="D68" s="1" t="s">
        <v>191</v>
      </c>
      <c r="E68" s="1"/>
      <c r="F68" s="1"/>
      <c r="G68" s="18">
        <v>17201.75</v>
      </c>
    </row>
    <row r="69" spans="1:7" x14ac:dyDescent="0.3">
      <c r="A69" s="1"/>
      <c r="B69" s="1"/>
      <c r="C69" s="1"/>
      <c r="D69" s="1" t="s">
        <v>192</v>
      </c>
      <c r="E69" s="1"/>
      <c r="F69" s="1"/>
      <c r="G69" s="18">
        <v>2500</v>
      </c>
    </row>
    <row r="70" spans="1:7" x14ac:dyDescent="0.3">
      <c r="A70" s="1"/>
      <c r="B70" s="1"/>
      <c r="C70" s="1"/>
      <c r="D70" s="1" t="s">
        <v>193</v>
      </c>
      <c r="E70" s="1"/>
      <c r="F70" s="1"/>
      <c r="G70" s="18">
        <v>2255</v>
      </c>
    </row>
    <row r="71" spans="1:7" x14ac:dyDescent="0.3">
      <c r="A71" s="1"/>
      <c r="B71" s="1"/>
      <c r="C71" s="1"/>
      <c r="D71" s="1" t="s">
        <v>194</v>
      </c>
      <c r="E71" s="1"/>
      <c r="F71" s="1"/>
      <c r="G71" s="18">
        <v>8828.33</v>
      </c>
    </row>
    <row r="72" spans="1:7" ht="19.05" thickBot="1" x14ac:dyDescent="0.35">
      <c r="A72" s="1"/>
      <c r="B72" s="1"/>
      <c r="C72" s="1"/>
      <c r="D72" s="1" t="s">
        <v>195</v>
      </c>
      <c r="E72" s="1"/>
      <c r="F72" s="1"/>
      <c r="G72" s="19">
        <v>1355086.22</v>
      </c>
    </row>
    <row r="73" spans="1:7" x14ac:dyDescent="0.3">
      <c r="A73" s="1"/>
      <c r="B73" s="1"/>
      <c r="C73" s="1" t="s">
        <v>196</v>
      </c>
      <c r="D73" s="1"/>
      <c r="E73" s="1"/>
      <c r="F73" s="1"/>
      <c r="G73" s="18">
        <f>ROUND(SUM(G62:G72),5)</f>
        <v>1476390.9</v>
      </c>
    </row>
    <row r="74" spans="1:7" ht="19.05" thickBot="1" x14ac:dyDescent="0.35">
      <c r="A74" s="1"/>
      <c r="B74" s="1"/>
      <c r="C74" s="1" t="s">
        <v>197</v>
      </c>
      <c r="D74" s="1"/>
      <c r="E74" s="1"/>
      <c r="F74" s="1"/>
      <c r="G74" s="20">
        <v>-916358.64</v>
      </c>
    </row>
    <row r="75" spans="1:7" ht="19.05" thickBot="1" x14ac:dyDescent="0.35">
      <c r="A75" s="1"/>
      <c r="B75" s="1" t="s">
        <v>198</v>
      </c>
      <c r="C75" s="1"/>
      <c r="D75" s="1"/>
      <c r="E75" s="1"/>
      <c r="F75" s="1"/>
      <c r="G75" s="21">
        <f>ROUND(G56+SUM(G59:G61)+SUM(G73:G74),5)</f>
        <v>594877.19999999995</v>
      </c>
    </row>
    <row r="76" spans="1:7" s="11" customFormat="1" ht="19.05" thickBot="1" x14ac:dyDescent="0.35">
      <c r="A76" s="1" t="s">
        <v>199</v>
      </c>
      <c r="B76" s="1"/>
      <c r="C76" s="1"/>
      <c r="D76" s="1"/>
      <c r="E76" s="1"/>
      <c r="F76" s="1"/>
      <c r="G76" s="23">
        <f>ROUND(G2+G55+G75,5)</f>
        <v>1702033.61</v>
      </c>
    </row>
    <row r="77" spans="1:7" ht="19.05" thickTop="1" x14ac:dyDescent="0.3">
      <c r="A77" s="1" t="s">
        <v>200</v>
      </c>
      <c r="B77" s="1"/>
      <c r="C77" s="1"/>
      <c r="D77" s="1"/>
      <c r="E77" s="1"/>
      <c r="F77" s="1"/>
      <c r="G77" s="18"/>
    </row>
    <row r="78" spans="1:7" x14ac:dyDescent="0.3">
      <c r="A78" s="1"/>
      <c r="B78" s="1" t="s">
        <v>201</v>
      </c>
      <c r="C78" s="1"/>
      <c r="D78" s="1"/>
      <c r="E78" s="1"/>
      <c r="F78" s="1"/>
      <c r="G78" s="18"/>
    </row>
    <row r="79" spans="1:7" x14ac:dyDescent="0.3">
      <c r="A79" s="1"/>
      <c r="B79" s="1"/>
      <c r="C79" s="1" t="s">
        <v>202</v>
      </c>
      <c r="D79" s="1"/>
      <c r="E79" s="1"/>
      <c r="F79" s="1"/>
      <c r="G79" s="18"/>
    </row>
    <row r="80" spans="1:7" x14ac:dyDescent="0.3">
      <c r="A80" s="1"/>
      <c r="B80" s="1"/>
      <c r="C80" s="1"/>
      <c r="D80" s="1" t="s">
        <v>203</v>
      </c>
      <c r="E80" s="1"/>
      <c r="F80" s="1"/>
      <c r="G80" s="18"/>
    </row>
    <row r="81" spans="1:7" ht="19.05" thickBot="1" x14ac:dyDescent="0.35">
      <c r="A81" s="1"/>
      <c r="B81" s="1"/>
      <c r="C81" s="1"/>
      <c r="D81" s="1"/>
      <c r="E81" s="1" t="s">
        <v>204</v>
      </c>
      <c r="F81" s="1"/>
      <c r="G81" s="19">
        <v>4029.78</v>
      </c>
    </row>
    <row r="82" spans="1:7" x14ac:dyDescent="0.3">
      <c r="A82" s="1"/>
      <c r="B82" s="1"/>
      <c r="C82" s="1"/>
      <c r="D82" s="1" t="s">
        <v>205</v>
      </c>
      <c r="E82" s="1"/>
      <c r="F82" s="1"/>
      <c r="G82" s="18">
        <f>ROUND(SUM(G80:G81),5)</f>
        <v>4029.78</v>
      </c>
    </row>
    <row r="83" spans="1:7" x14ac:dyDescent="0.3">
      <c r="A83" s="1"/>
      <c r="B83" s="1"/>
      <c r="C83" s="1"/>
      <c r="D83" s="1" t="s">
        <v>206</v>
      </c>
      <c r="E83" s="1"/>
      <c r="F83" s="1"/>
      <c r="G83" s="18"/>
    </row>
    <row r="84" spans="1:7" x14ac:dyDescent="0.3">
      <c r="A84" s="1"/>
      <c r="B84" s="1"/>
      <c r="C84" s="1"/>
      <c r="D84" s="1"/>
      <c r="E84" s="1" t="s">
        <v>207</v>
      </c>
      <c r="F84" s="1"/>
      <c r="G84" s="18"/>
    </row>
    <row r="85" spans="1:7" x14ac:dyDescent="0.3">
      <c r="A85" s="1"/>
      <c r="B85" s="1"/>
      <c r="C85" s="1"/>
      <c r="D85" s="1"/>
      <c r="E85" s="1"/>
      <c r="F85" s="1" t="s">
        <v>208</v>
      </c>
      <c r="G85" s="18">
        <v>1606.37</v>
      </c>
    </row>
    <row r="86" spans="1:7" x14ac:dyDescent="0.3">
      <c r="A86" s="1"/>
      <c r="B86" s="1"/>
      <c r="C86" s="1"/>
      <c r="D86" s="1"/>
      <c r="E86" s="1"/>
      <c r="F86" s="1" t="s">
        <v>209</v>
      </c>
      <c r="G86" s="18">
        <v>522.11</v>
      </c>
    </row>
    <row r="87" spans="1:7" x14ac:dyDescent="0.3">
      <c r="A87" s="1"/>
      <c r="B87" s="1"/>
      <c r="C87" s="1"/>
      <c r="D87" s="1"/>
      <c r="E87" s="1"/>
      <c r="F87" s="1" t="s">
        <v>210</v>
      </c>
      <c r="G87" s="18">
        <v>300.05</v>
      </c>
    </row>
    <row r="88" spans="1:7" x14ac:dyDescent="0.3">
      <c r="A88" s="1"/>
      <c r="B88" s="1"/>
      <c r="C88" s="1"/>
      <c r="D88" s="1"/>
      <c r="E88" s="1"/>
      <c r="F88" s="1" t="s">
        <v>211</v>
      </c>
      <c r="G88" s="18">
        <v>1548.73</v>
      </c>
    </row>
    <row r="89" spans="1:7" ht="19.05" thickBot="1" x14ac:dyDescent="0.35">
      <c r="A89" s="1"/>
      <c r="B89" s="1"/>
      <c r="C89" s="1"/>
      <c r="D89" s="1"/>
      <c r="E89" s="1"/>
      <c r="F89" s="1" t="s">
        <v>212</v>
      </c>
      <c r="G89" s="19">
        <v>85.28</v>
      </c>
    </row>
    <row r="90" spans="1:7" x14ac:dyDescent="0.3">
      <c r="A90" s="1"/>
      <c r="B90" s="1"/>
      <c r="C90" s="1"/>
      <c r="D90" s="1"/>
      <c r="E90" s="1" t="s">
        <v>213</v>
      </c>
      <c r="F90" s="1"/>
      <c r="G90" s="18">
        <f>ROUND(SUM(G84:G89),5)</f>
        <v>4062.54</v>
      </c>
    </row>
    <row r="91" spans="1:7" ht="19.05" thickBot="1" x14ac:dyDescent="0.35">
      <c r="A91" s="1"/>
      <c r="B91" s="1"/>
      <c r="C91" s="1"/>
      <c r="D91" s="1"/>
      <c r="E91" s="1" t="s">
        <v>214</v>
      </c>
      <c r="F91" s="1"/>
      <c r="G91" s="19">
        <v>274.7</v>
      </c>
    </row>
    <row r="92" spans="1:7" x14ac:dyDescent="0.3">
      <c r="A92" s="1"/>
      <c r="B92" s="1"/>
      <c r="C92" s="1"/>
      <c r="D92" s="1" t="s">
        <v>215</v>
      </c>
      <c r="E92" s="1"/>
      <c r="F92" s="1"/>
      <c r="G92" s="18">
        <f>ROUND(G83+SUM(G90:G91),5)</f>
        <v>4337.24</v>
      </c>
    </row>
    <row r="93" spans="1:7" x14ac:dyDescent="0.3">
      <c r="A93" s="1"/>
      <c r="B93" s="1"/>
      <c r="C93" s="1"/>
      <c r="D93" s="1" t="s">
        <v>216</v>
      </c>
      <c r="E93" s="1"/>
      <c r="F93" s="1"/>
      <c r="G93" s="18"/>
    </row>
    <row r="94" spans="1:7" x14ac:dyDescent="0.3">
      <c r="A94" s="1"/>
      <c r="B94" s="1"/>
      <c r="C94" s="1"/>
      <c r="D94" s="1"/>
      <c r="E94" s="1" t="s">
        <v>217</v>
      </c>
      <c r="F94" s="1"/>
      <c r="G94" s="18">
        <v>262476</v>
      </c>
    </row>
    <row r="95" spans="1:7" x14ac:dyDescent="0.3">
      <c r="A95" s="1"/>
      <c r="B95" s="1"/>
      <c r="C95" s="1"/>
      <c r="D95" s="1"/>
      <c r="E95" s="1" t="s">
        <v>218</v>
      </c>
      <c r="F95" s="1"/>
      <c r="G95" s="18">
        <v>58378</v>
      </c>
    </row>
    <row r="96" spans="1:7" x14ac:dyDescent="0.3">
      <c r="A96" s="1"/>
      <c r="B96" s="1"/>
      <c r="C96" s="1"/>
      <c r="D96" s="1"/>
      <c r="E96" s="1" t="s">
        <v>219</v>
      </c>
      <c r="F96" s="1"/>
      <c r="G96" s="18">
        <v>101500</v>
      </c>
    </row>
    <row r="97" spans="1:8" x14ac:dyDescent="0.3">
      <c r="A97" s="1"/>
      <c r="B97" s="1"/>
      <c r="C97" s="1"/>
      <c r="D97" s="1"/>
      <c r="E97" s="1" t="s">
        <v>220</v>
      </c>
      <c r="F97" s="1"/>
      <c r="G97" s="18"/>
    </row>
    <row r="98" spans="1:8" x14ac:dyDescent="0.3">
      <c r="A98" s="1"/>
      <c r="B98" s="1"/>
      <c r="C98" s="1"/>
      <c r="D98" s="1"/>
      <c r="E98" s="1"/>
      <c r="F98" s="1" t="s">
        <v>221</v>
      </c>
      <c r="G98" s="18">
        <v>-22.84</v>
      </c>
      <c r="H98" s="25" t="s">
        <v>271</v>
      </c>
    </row>
    <row r="99" spans="1:8" x14ac:dyDescent="0.3">
      <c r="A99" s="1"/>
      <c r="B99" s="1"/>
      <c r="C99" s="1"/>
      <c r="D99" s="1"/>
      <c r="E99" s="1"/>
      <c r="F99" s="1" t="s">
        <v>222</v>
      </c>
      <c r="G99" s="18">
        <v>12.32</v>
      </c>
    </row>
    <row r="100" spans="1:8" x14ac:dyDescent="0.3">
      <c r="A100" s="1"/>
      <c r="B100" s="1"/>
      <c r="C100" s="1"/>
      <c r="D100" s="1"/>
      <c r="E100" s="1"/>
      <c r="F100" s="1" t="s">
        <v>223</v>
      </c>
      <c r="G100" s="18">
        <v>21.17</v>
      </c>
    </row>
    <row r="101" spans="1:8" x14ac:dyDescent="0.3">
      <c r="A101" s="1"/>
      <c r="B101" s="1"/>
      <c r="C101" s="1"/>
      <c r="D101" s="1"/>
      <c r="E101" s="1"/>
      <c r="F101" s="1" t="s">
        <v>224</v>
      </c>
      <c r="G101" s="18">
        <v>41.92</v>
      </c>
    </row>
    <row r="102" spans="1:8" ht="19.05" thickBot="1" x14ac:dyDescent="0.35">
      <c r="A102" s="1"/>
      <c r="B102" s="1"/>
      <c r="C102" s="1"/>
      <c r="D102" s="1"/>
      <c r="E102" s="1"/>
      <c r="F102" s="1" t="s">
        <v>225</v>
      </c>
      <c r="G102" s="20">
        <v>922</v>
      </c>
    </row>
    <row r="103" spans="1:8" ht="19.05" thickBot="1" x14ac:dyDescent="0.35">
      <c r="A103" s="1"/>
      <c r="B103" s="1"/>
      <c r="C103" s="1"/>
      <c r="D103" s="1"/>
      <c r="E103" s="1" t="s">
        <v>226</v>
      </c>
      <c r="F103" s="1"/>
      <c r="G103" s="21">
        <f>ROUND(SUM(G97:G102),5)</f>
        <v>974.57</v>
      </c>
    </row>
    <row r="104" spans="1:8" ht="19.05" thickBot="1" x14ac:dyDescent="0.35">
      <c r="A104" s="1"/>
      <c r="B104" s="1"/>
      <c r="C104" s="1"/>
      <c r="D104" s="1" t="s">
        <v>227</v>
      </c>
      <c r="E104" s="1"/>
      <c r="F104" s="1"/>
      <c r="G104" s="21">
        <f>ROUND(SUM(G93:G96)+G103,5)</f>
        <v>423328.57</v>
      </c>
    </row>
    <row r="105" spans="1:8" ht="19.05" thickBot="1" x14ac:dyDescent="0.35">
      <c r="A105" s="1"/>
      <c r="B105" s="1"/>
      <c r="C105" s="1" t="s">
        <v>228</v>
      </c>
      <c r="D105" s="1"/>
      <c r="E105" s="1"/>
      <c r="F105" s="1"/>
      <c r="G105" s="22">
        <f>ROUND(G79+G82+G92+G104,5)</f>
        <v>431695.59</v>
      </c>
    </row>
    <row r="106" spans="1:8" x14ac:dyDescent="0.3">
      <c r="A106" s="1"/>
      <c r="B106" s="1" t="s">
        <v>229</v>
      </c>
      <c r="C106" s="1"/>
      <c r="D106" s="1"/>
      <c r="E106" s="1"/>
      <c r="F106" s="1"/>
      <c r="G106" s="18">
        <f>ROUND(G78+G105,5)</f>
        <v>431695.59</v>
      </c>
    </row>
    <row r="107" spans="1:8" x14ac:dyDescent="0.3">
      <c r="A107" s="1"/>
      <c r="B107" s="1" t="s">
        <v>230</v>
      </c>
      <c r="C107" s="1"/>
      <c r="D107" s="1"/>
      <c r="E107" s="1"/>
      <c r="F107" s="1"/>
      <c r="G107" s="18"/>
    </row>
    <row r="108" spans="1:8" x14ac:dyDescent="0.3">
      <c r="A108" s="1"/>
      <c r="B108" s="1"/>
      <c r="C108" s="1" t="s">
        <v>231</v>
      </c>
      <c r="D108" s="1"/>
      <c r="E108" s="1"/>
      <c r="F108" s="1"/>
      <c r="G108" s="18">
        <v>1193144.05</v>
      </c>
    </row>
    <row r="109" spans="1:8" ht="19.05" thickBot="1" x14ac:dyDescent="0.35">
      <c r="A109" s="1"/>
      <c r="B109" s="1"/>
      <c r="C109" s="1" t="s">
        <v>123</v>
      </c>
      <c r="D109" s="1"/>
      <c r="E109" s="1"/>
      <c r="F109" s="1"/>
      <c r="G109" s="20">
        <v>77193.97</v>
      </c>
    </row>
    <row r="110" spans="1:8" ht="19.05" thickBot="1" x14ac:dyDescent="0.35">
      <c r="A110" s="1"/>
      <c r="B110" s="1" t="s">
        <v>232</v>
      </c>
      <c r="C110" s="1"/>
      <c r="D110" s="1"/>
      <c r="E110" s="1"/>
      <c r="F110" s="1"/>
      <c r="G110" s="21">
        <f>ROUND(SUM(G107:G109),5)</f>
        <v>1270338.02</v>
      </c>
    </row>
    <row r="111" spans="1:8" s="11" customFormat="1" ht="19.05" thickBot="1" x14ac:dyDescent="0.35">
      <c r="A111" s="1" t="s">
        <v>233</v>
      </c>
      <c r="B111" s="1"/>
      <c r="C111" s="1"/>
      <c r="D111" s="1"/>
      <c r="E111" s="1"/>
      <c r="F111" s="1"/>
      <c r="G111" s="23">
        <f>ROUND(G77+G106+G110,5)</f>
        <v>1702033.61</v>
      </c>
    </row>
    <row r="112" spans="1:8" ht="19.05" thickTop="1" x14ac:dyDescent="0.3"/>
  </sheetData>
  <printOptions gridLines="1"/>
  <pageMargins left="0.7" right="0.7" top="0.75" bottom="0.75" header="0.1" footer="0.3"/>
  <pageSetup scale="49" orientation="portrait" r:id="rId1"/>
  <headerFooter>
    <oddHeader>&amp;L&amp;"Arial,Bold"&amp;14 2:26 PM
&amp;"Arial,Bold"&amp;14 07/06/21
&amp;"Arial,Bold"&amp;14 Accrual Basis&amp;C&amp;"Arial,Bold"&amp;12 National Property Owners Association (NPOA)
&amp;"Arial,Bold"&amp;14 Balance Sheet
&amp;"Arial,Bold"&amp;10 As of June 30, 2021</oddHeader>
    <oddFooter>&amp;R&amp;"Arial,Bold"&amp;14 Page &amp;P of &amp;N</oddFooter>
  </headerFooter>
  <drawing r:id="rId2"/>
  <legacyDrawing r:id="rId3"/>
  <controls>
    <mc:AlternateContent xmlns:mc="http://schemas.openxmlformats.org/markup-compatibility/2006">
      <mc:Choice Requires="x14">
        <control shapeId="2050" r:id="rId4" name="HEAD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86264</xdr:colOff>
                <xdr:row>0</xdr:row>
                <xdr:rowOff>232913</xdr:rowOff>
              </to>
            </anchor>
          </controlPr>
        </control>
      </mc:Choice>
      <mc:Fallback>
        <control shapeId="2050" r:id="rId4" name="HEADER"/>
      </mc:Fallback>
    </mc:AlternateContent>
    <mc:AlternateContent xmlns:mc="http://schemas.openxmlformats.org/markup-compatibility/2006">
      <mc:Choice Requires="x14">
        <control shapeId="2049" r:id="rId6" name="FILT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86264</xdr:colOff>
                <xdr:row>0</xdr:row>
                <xdr:rowOff>232913</xdr:rowOff>
              </to>
            </anchor>
          </controlPr>
        </control>
      </mc:Choice>
      <mc:Fallback>
        <control shapeId="2049" r:id="rId6" name="FILTER"/>
      </mc:Fallback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69DD6F-3E71-4E40-8D87-9096D82AADF7}">
  <sheetPr codeName="Sheet3"/>
  <dimension ref="A1:O30"/>
  <sheetViews>
    <sheetView workbookViewId="0">
      <pane xSplit="4" ySplit="1" topLeftCell="E2" activePane="bottomRight" state="frozenSplit"/>
      <selection pane="topRight" activeCell="E1" sqref="E1"/>
      <selection pane="bottomLeft" activeCell="A2" sqref="A2"/>
      <selection pane="bottomRight"/>
    </sheetView>
  </sheetViews>
  <sheetFormatPr defaultRowHeight="18.350000000000001" x14ac:dyDescent="0.3"/>
  <cols>
    <col min="1" max="3" width="3" style="16" customWidth="1"/>
    <col min="4" max="4" width="52.875" style="16" customWidth="1"/>
    <col min="5" max="5" width="11.5" style="17" bestFit="1" customWidth="1"/>
    <col min="6" max="6" width="2.25" style="17" customWidth="1"/>
    <col min="7" max="7" width="8.25" style="17" bestFit="1" customWidth="1"/>
    <col min="8" max="8" width="2.25" style="17" customWidth="1"/>
    <col min="9" max="9" width="9.875" style="17" bestFit="1" customWidth="1"/>
    <col min="10" max="10" width="2.25" style="17" customWidth="1"/>
    <col min="11" max="11" width="9.875" style="17" bestFit="1" customWidth="1"/>
    <col min="12" max="12" width="2.25" style="17" customWidth="1"/>
    <col min="13" max="13" width="12.125" style="17" bestFit="1" customWidth="1"/>
    <col min="14" max="14" width="2.25" style="17" customWidth="1"/>
    <col min="15" max="15" width="12.125" style="17" bestFit="1" customWidth="1"/>
  </cols>
  <sheetData>
    <row r="1" spans="1:15" s="15" customFormat="1" ht="19.05" thickBot="1" x14ac:dyDescent="0.35">
      <c r="A1" s="12"/>
      <c r="B1" s="12"/>
      <c r="C1" s="12"/>
      <c r="D1" s="12"/>
      <c r="E1" s="24" t="s">
        <v>234</v>
      </c>
      <c r="F1" s="14"/>
      <c r="G1" s="24" t="s">
        <v>235</v>
      </c>
      <c r="H1" s="14"/>
      <c r="I1" s="24" t="s">
        <v>236</v>
      </c>
      <c r="J1" s="14"/>
      <c r="K1" s="24" t="s">
        <v>237</v>
      </c>
      <c r="L1" s="14"/>
      <c r="M1" s="24" t="s">
        <v>238</v>
      </c>
      <c r="N1" s="14"/>
      <c r="O1" s="24" t="s">
        <v>239</v>
      </c>
    </row>
    <row r="2" spans="1:15" ht="19.05" thickTop="1" x14ac:dyDescent="0.3">
      <c r="A2" s="1"/>
      <c r="B2" s="1" t="s">
        <v>240</v>
      </c>
      <c r="C2" s="1"/>
      <c r="D2" s="1"/>
      <c r="E2" s="18"/>
      <c r="F2" s="5"/>
      <c r="G2" s="18"/>
      <c r="H2" s="5"/>
      <c r="I2" s="18"/>
      <c r="J2" s="5"/>
      <c r="K2" s="18"/>
      <c r="L2" s="5"/>
      <c r="M2" s="18"/>
      <c r="N2" s="5"/>
      <c r="O2" s="18"/>
    </row>
    <row r="3" spans="1:15" x14ac:dyDescent="0.3">
      <c r="A3" s="1"/>
      <c r="B3" s="1"/>
      <c r="C3" s="1" t="s">
        <v>241</v>
      </c>
      <c r="D3" s="1"/>
      <c r="E3" s="18">
        <v>0</v>
      </c>
      <c r="F3" s="5"/>
      <c r="G3" s="18">
        <v>0</v>
      </c>
      <c r="H3" s="5"/>
      <c r="I3" s="18">
        <v>0</v>
      </c>
      <c r="J3" s="5"/>
      <c r="K3" s="18">
        <v>0</v>
      </c>
      <c r="L3" s="5"/>
      <c r="M3" s="18">
        <v>22.88</v>
      </c>
      <c r="N3" s="5"/>
      <c r="O3" s="18">
        <f t="shared" ref="O3:O17" si="0">ROUND(SUM(E3:M3),5)</f>
        <v>22.88</v>
      </c>
    </row>
    <row r="4" spans="1:15" x14ac:dyDescent="0.3">
      <c r="A4" s="1"/>
      <c r="B4" s="1"/>
      <c r="C4" s="1" t="s">
        <v>242</v>
      </c>
      <c r="D4" s="1"/>
      <c r="E4" s="18">
        <v>0</v>
      </c>
      <c r="F4" s="5"/>
      <c r="G4" s="18">
        <v>25</v>
      </c>
      <c r="H4" s="5"/>
      <c r="I4" s="18">
        <v>0</v>
      </c>
      <c r="J4" s="5"/>
      <c r="K4" s="18">
        <v>0</v>
      </c>
      <c r="L4" s="5"/>
      <c r="M4" s="18">
        <v>0</v>
      </c>
      <c r="N4" s="5"/>
      <c r="O4" s="18">
        <f t="shared" si="0"/>
        <v>25</v>
      </c>
    </row>
    <row r="5" spans="1:15" x14ac:dyDescent="0.3">
      <c r="A5" s="1"/>
      <c r="B5" s="1"/>
      <c r="C5" s="1" t="s">
        <v>243</v>
      </c>
      <c r="D5" s="1"/>
      <c r="E5" s="18">
        <v>0</v>
      </c>
      <c r="F5" s="5"/>
      <c r="G5" s="18">
        <v>0</v>
      </c>
      <c r="H5" s="5"/>
      <c r="I5" s="18">
        <v>5</v>
      </c>
      <c r="J5" s="5"/>
      <c r="K5" s="18">
        <v>5.08</v>
      </c>
      <c r="L5" s="5"/>
      <c r="M5" s="18">
        <v>332.42</v>
      </c>
      <c r="N5" s="5"/>
      <c r="O5" s="18">
        <f t="shared" si="0"/>
        <v>342.5</v>
      </c>
    </row>
    <row r="6" spans="1:15" x14ac:dyDescent="0.3">
      <c r="A6" s="1"/>
      <c r="B6" s="1"/>
      <c r="C6" s="1" t="s">
        <v>244</v>
      </c>
      <c r="D6" s="1"/>
      <c r="E6" s="18">
        <v>25</v>
      </c>
      <c r="F6" s="5"/>
      <c r="G6" s="18">
        <v>0</v>
      </c>
      <c r="H6" s="5"/>
      <c r="I6" s="18">
        <v>0</v>
      </c>
      <c r="J6" s="5"/>
      <c r="K6" s="18">
        <v>0</v>
      </c>
      <c r="L6" s="5"/>
      <c r="M6" s="18">
        <v>0</v>
      </c>
      <c r="N6" s="5"/>
      <c r="O6" s="18">
        <f t="shared" si="0"/>
        <v>25</v>
      </c>
    </row>
    <row r="7" spans="1:15" x14ac:dyDescent="0.3">
      <c r="A7" s="1"/>
      <c r="B7" s="1"/>
      <c r="C7" s="1" t="s">
        <v>245</v>
      </c>
      <c r="D7" s="1"/>
      <c r="E7" s="18">
        <v>0</v>
      </c>
      <c r="F7" s="5"/>
      <c r="G7" s="18">
        <v>25</v>
      </c>
      <c r="H7" s="5"/>
      <c r="I7" s="18">
        <v>0</v>
      </c>
      <c r="J7" s="5"/>
      <c r="K7" s="18">
        <v>0</v>
      </c>
      <c r="L7" s="5"/>
      <c r="M7" s="18">
        <v>0</v>
      </c>
      <c r="N7" s="5"/>
      <c r="O7" s="18">
        <f t="shared" si="0"/>
        <v>25</v>
      </c>
    </row>
    <row r="8" spans="1:15" x14ac:dyDescent="0.3">
      <c r="A8" s="1"/>
      <c r="B8" s="1"/>
      <c r="C8" s="1" t="s">
        <v>246</v>
      </c>
      <c r="D8" s="1"/>
      <c r="E8" s="18">
        <v>0</v>
      </c>
      <c r="F8" s="5"/>
      <c r="G8" s="18">
        <v>0</v>
      </c>
      <c r="H8" s="5"/>
      <c r="I8" s="18">
        <v>0</v>
      </c>
      <c r="J8" s="5"/>
      <c r="K8" s="18">
        <v>0</v>
      </c>
      <c r="L8" s="5"/>
      <c r="M8" s="18">
        <v>25</v>
      </c>
      <c r="N8" s="5"/>
      <c r="O8" s="18">
        <f t="shared" si="0"/>
        <v>25</v>
      </c>
    </row>
    <row r="9" spans="1:15" x14ac:dyDescent="0.3">
      <c r="A9" s="1"/>
      <c r="B9" s="1"/>
      <c r="C9" s="1" t="s">
        <v>247</v>
      </c>
      <c r="D9" s="1"/>
      <c r="E9" s="18">
        <v>0</v>
      </c>
      <c r="F9" s="5"/>
      <c r="G9" s="18">
        <v>0</v>
      </c>
      <c r="H9" s="5"/>
      <c r="I9" s="18">
        <v>0</v>
      </c>
      <c r="J9" s="5"/>
      <c r="K9" s="18">
        <v>0</v>
      </c>
      <c r="L9" s="5"/>
      <c r="M9" s="18">
        <v>25</v>
      </c>
      <c r="N9" s="5"/>
      <c r="O9" s="18">
        <f t="shared" si="0"/>
        <v>25</v>
      </c>
    </row>
    <row r="10" spans="1:15" x14ac:dyDescent="0.3">
      <c r="A10" s="1"/>
      <c r="B10" s="1"/>
      <c r="C10" s="1" t="s">
        <v>248</v>
      </c>
      <c r="D10" s="1"/>
      <c r="E10" s="18">
        <v>0</v>
      </c>
      <c r="F10" s="5"/>
      <c r="G10" s="18">
        <v>0</v>
      </c>
      <c r="H10" s="5"/>
      <c r="I10" s="18">
        <v>0</v>
      </c>
      <c r="J10" s="5"/>
      <c r="K10" s="18">
        <v>0</v>
      </c>
      <c r="L10" s="5"/>
      <c r="M10" s="18">
        <v>25</v>
      </c>
      <c r="N10" s="5"/>
      <c r="O10" s="18">
        <f t="shared" si="0"/>
        <v>25</v>
      </c>
    </row>
    <row r="11" spans="1:15" x14ac:dyDescent="0.3">
      <c r="A11" s="1"/>
      <c r="B11" s="1"/>
      <c r="C11" s="1" t="s">
        <v>249</v>
      </c>
      <c r="D11" s="1"/>
      <c r="E11" s="18">
        <v>0</v>
      </c>
      <c r="F11" s="5"/>
      <c r="G11" s="18">
        <v>0</v>
      </c>
      <c r="H11" s="5"/>
      <c r="I11" s="18">
        <v>0</v>
      </c>
      <c r="J11" s="5"/>
      <c r="K11" s="18">
        <v>0</v>
      </c>
      <c r="L11" s="5"/>
      <c r="M11" s="18">
        <v>-50</v>
      </c>
      <c r="N11" s="5"/>
      <c r="O11" s="18">
        <f t="shared" si="0"/>
        <v>-50</v>
      </c>
    </row>
    <row r="12" spans="1:15" x14ac:dyDescent="0.3">
      <c r="A12" s="1"/>
      <c r="B12" s="1"/>
      <c r="C12" s="1" t="s">
        <v>250</v>
      </c>
      <c r="D12" s="1"/>
      <c r="E12" s="18">
        <v>0</v>
      </c>
      <c r="F12" s="5"/>
      <c r="G12" s="18">
        <v>0</v>
      </c>
      <c r="H12" s="5"/>
      <c r="I12" s="18">
        <v>0</v>
      </c>
      <c r="J12" s="5"/>
      <c r="K12" s="18">
        <v>0</v>
      </c>
      <c r="L12" s="5"/>
      <c r="M12" s="18">
        <v>-29.25</v>
      </c>
      <c r="N12" s="5"/>
      <c r="O12" s="18">
        <f t="shared" si="0"/>
        <v>-29.25</v>
      </c>
    </row>
    <row r="13" spans="1:15" x14ac:dyDescent="0.3">
      <c r="A13" s="1"/>
      <c r="B13" s="1"/>
      <c r="C13" s="1" t="s">
        <v>251</v>
      </c>
      <c r="D13" s="1"/>
      <c r="E13" s="18">
        <v>25</v>
      </c>
      <c r="F13" s="5"/>
      <c r="G13" s="18">
        <v>0</v>
      </c>
      <c r="H13" s="5"/>
      <c r="I13" s="18">
        <v>0</v>
      </c>
      <c r="J13" s="5"/>
      <c r="K13" s="18">
        <v>0</v>
      </c>
      <c r="L13" s="5"/>
      <c r="M13" s="18">
        <v>0</v>
      </c>
      <c r="N13" s="5"/>
      <c r="O13" s="18">
        <f t="shared" si="0"/>
        <v>25</v>
      </c>
    </row>
    <row r="14" spans="1:15" ht="19.05" thickBot="1" x14ac:dyDescent="0.35">
      <c r="A14" s="1"/>
      <c r="B14" s="1"/>
      <c r="C14" s="1" t="s">
        <v>252</v>
      </c>
      <c r="D14" s="1"/>
      <c r="E14" s="19">
        <v>0</v>
      </c>
      <c r="F14" s="5"/>
      <c r="G14" s="19">
        <v>0</v>
      </c>
      <c r="H14" s="5"/>
      <c r="I14" s="19">
        <v>0</v>
      </c>
      <c r="J14" s="5"/>
      <c r="K14" s="19">
        <v>0</v>
      </c>
      <c r="L14" s="5"/>
      <c r="M14" s="19">
        <v>-50</v>
      </c>
      <c r="N14" s="5"/>
      <c r="O14" s="19">
        <f t="shared" si="0"/>
        <v>-50</v>
      </c>
    </row>
    <row r="15" spans="1:15" x14ac:dyDescent="0.3">
      <c r="A15" s="1"/>
      <c r="B15" s="1" t="s">
        <v>253</v>
      </c>
      <c r="C15" s="1"/>
      <c r="D15" s="1"/>
      <c r="E15" s="18">
        <f>ROUND(SUM(E2:E14),5)</f>
        <v>50</v>
      </c>
      <c r="F15" s="5"/>
      <c r="G15" s="18">
        <f>ROUND(SUM(G2:G14),5)</f>
        <v>50</v>
      </c>
      <c r="H15" s="5"/>
      <c r="I15" s="18">
        <f>ROUND(SUM(I2:I14),5)</f>
        <v>5</v>
      </c>
      <c r="J15" s="5"/>
      <c r="K15" s="18">
        <f>ROUND(SUM(K2:K14),5)</f>
        <v>5.08</v>
      </c>
      <c r="L15" s="5"/>
      <c r="M15" s="18">
        <f>ROUND(SUM(M2:M14),5)</f>
        <v>301.05</v>
      </c>
      <c r="N15" s="5"/>
      <c r="O15" s="18">
        <f t="shared" si="0"/>
        <v>411.13</v>
      </c>
    </row>
    <row r="16" spans="1:15" x14ac:dyDescent="0.3">
      <c r="A16" s="1"/>
      <c r="B16" s="1" t="s">
        <v>254</v>
      </c>
      <c r="C16" s="1"/>
      <c r="D16" s="1"/>
      <c r="E16" s="18">
        <v>0</v>
      </c>
      <c r="F16" s="5"/>
      <c r="G16" s="18">
        <v>0</v>
      </c>
      <c r="H16" s="5"/>
      <c r="I16" s="18">
        <v>0</v>
      </c>
      <c r="J16" s="5"/>
      <c r="K16" s="18">
        <v>0</v>
      </c>
      <c r="L16" s="5"/>
      <c r="M16" s="18">
        <v>250.97</v>
      </c>
      <c r="N16" s="5"/>
      <c r="O16" s="18">
        <f t="shared" si="0"/>
        <v>250.97</v>
      </c>
    </row>
    <row r="17" spans="1:15" x14ac:dyDescent="0.3">
      <c r="A17" s="1"/>
      <c r="B17" s="1" t="s">
        <v>255</v>
      </c>
      <c r="C17" s="1"/>
      <c r="D17" s="1"/>
      <c r="E17" s="18">
        <v>0</v>
      </c>
      <c r="F17" s="5"/>
      <c r="G17" s="18">
        <v>0</v>
      </c>
      <c r="H17" s="5"/>
      <c r="I17" s="18">
        <v>25</v>
      </c>
      <c r="J17" s="5"/>
      <c r="K17" s="18">
        <v>0</v>
      </c>
      <c r="L17" s="5"/>
      <c r="M17" s="18">
        <v>0</v>
      </c>
      <c r="N17" s="5"/>
      <c r="O17" s="18">
        <f t="shared" si="0"/>
        <v>25</v>
      </c>
    </row>
    <row r="18" spans="1:15" x14ac:dyDescent="0.3">
      <c r="A18" s="1"/>
      <c r="B18" s="1" t="s">
        <v>256</v>
      </c>
      <c r="C18" s="1"/>
      <c r="D18" s="1"/>
      <c r="E18" s="18"/>
      <c r="F18" s="5"/>
      <c r="G18" s="18"/>
      <c r="H18" s="5"/>
      <c r="I18" s="18"/>
      <c r="J18" s="5"/>
      <c r="K18" s="18"/>
      <c r="L18" s="5"/>
      <c r="M18" s="18"/>
      <c r="N18" s="5"/>
      <c r="O18" s="18"/>
    </row>
    <row r="19" spans="1:15" x14ac:dyDescent="0.3">
      <c r="A19" s="1"/>
      <c r="B19" s="1"/>
      <c r="C19" s="1" t="s">
        <v>257</v>
      </c>
      <c r="D19" s="1"/>
      <c r="E19" s="18">
        <v>0</v>
      </c>
      <c r="F19" s="5"/>
      <c r="G19" s="18">
        <v>0</v>
      </c>
      <c r="H19" s="5"/>
      <c r="I19" s="18">
        <v>0</v>
      </c>
      <c r="J19" s="5"/>
      <c r="K19" s="18">
        <v>0</v>
      </c>
      <c r="L19" s="5"/>
      <c r="M19" s="18">
        <v>-170</v>
      </c>
      <c r="N19" s="5"/>
      <c r="O19" s="18">
        <f>ROUND(SUM(E19:M19),5)</f>
        <v>-170</v>
      </c>
    </row>
    <row r="20" spans="1:15" x14ac:dyDescent="0.3">
      <c r="A20" s="1"/>
      <c r="B20" s="1"/>
      <c r="C20" s="1" t="s">
        <v>258</v>
      </c>
      <c r="D20" s="1"/>
      <c r="E20" s="18">
        <v>0</v>
      </c>
      <c r="F20" s="5"/>
      <c r="G20" s="18">
        <v>0</v>
      </c>
      <c r="H20" s="5"/>
      <c r="I20" s="18">
        <v>0</v>
      </c>
      <c r="J20" s="5"/>
      <c r="K20" s="18">
        <v>0</v>
      </c>
      <c r="L20" s="5"/>
      <c r="M20" s="18">
        <v>45.98</v>
      </c>
      <c r="N20" s="5"/>
      <c r="O20" s="18">
        <f>ROUND(SUM(E20:M20),5)</f>
        <v>45.98</v>
      </c>
    </row>
    <row r="21" spans="1:15" x14ac:dyDescent="0.3">
      <c r="A21" s="1"/>
      <c r="B21" s="1"/>
      <c r="C21" s="1" t="s">
        <v>259</v>
      </c>
      <c r="D21" s="1"/>
      <c r="E21" s="18">
        <v>0</v>
      </c>
      <c r="F21" s="5"/>
      <c r="G21" s="18">
        <v>0</v>
      </c>
      <c r="H21" s="5"/>
      <c r="I21" s="18">
        <v>0</v>
      </c>
      <c r="J21" s="5"/>
      <c r="K21" s="18">
        <v>0</v>
      </c>
      <c r="L21" s="5"/>
      <c r="M21" s="18">
        <v>28.51</v>
      </c>
      <c r="N21" s="5"/>
      <c r="O21" s="18">
        <f>ROUND(SUM(E21:M21),5)</f>
        <v>28.51</v>
      </c>
    </row>
    <row r="22" spans="1:15" ht="19.05" thickBot="1" x14ac:dyDescent="0.35">
      <c r="A22" s="1"/>
      <c r="B22" s="1"/>
      <c r="C22" s="1" t="s">
        <v>260</v>
      </c>
      <c r="D22" s="1"/>
      <c r="E22" s="19">
        <v>0</v>
      </c>
      <c r="F22" s="5"/>
      <c r="G22" s="19">
        <v>0</v>
      </c>
      <c r="H22" s="5"/>
      <c r="I22" s="19">
        <v>17.96</v>
      </c>
      <c r="J22" s="5"/>
      <c r="K22" s="19">
        <v>18.28</v>
      </c>
      <c r="L22" s="5"/>
      <c r="M22" s="19">
        <v>1195.9100000000001</v>
      </c>
      <c r="N22" s="5"/>
      <c r="O22" s="19">
        <f>ROUND(SUM(E22:M22),5)</f>
        <v>1232.1500000000001</v>
      </c>
    </row>
    <row r="23" spans="1:15" x14ac:dyDescent="0.3">
      <c r="A23" s="1"/>
      <c r="B23" s="1" t="s">
        <v>261</v>
      </c>
      <c r="C23" s="1"/>
      <c r="D23" s="1"/>
      <c r="E23" s="18">
        <f>ROUND(SUM(E18:E22),5)</f>
        <v>0</v>
      </c>
      <c r="F23" s="5"/>
      <c r="G23" s="18">
        <f>ROUND(SUM(G18:G22),5)</f>
        <v>0</v>
      </c>
      <c r="H23" s="5"/>
      <c r="I23" s="18">
        <f>ROUND(SUM(I18:I22),5)</f>
        <v>17.96</v>
      </c>
      <c r="J23" s="5"/>
      <c r="K23" s="18">
        <f>ROUND(SUM(K18:K22),5)</f>
        <v>18.28</v>
      </c>
      <c r="L23" s="5"/>
      <c r="M23" s="18">
        <f>ROUND(SUM(M18:M22),5)</f>
        <v>1100.4000000000001</v>
      </c>
      <c r="N23" s="5"/>
      <c r="O23" s="18">
        <f>ROUND(SUM(E23:M23),5)</f>
        <v>1136.6400000000001</v>
      </c>
    </row>
    <row r="24" spans="1:15" x14ac:dyDescent="0.3">
      <c r="A24" s="1"/>
      <c r="B24" s="1" t="s">
        <v>262</v>
      </c>
      <c r="C24" s="1"/>
      <c r="D24" s="1"/>
      <c r="E24" s="18"/>
      <c r="F24" s="5"/>
      <c r="G24" s="18"/>
      <c r="H24" s="5"/>
      <c r="I24" s="18"/>
      <c r="J24" s="5"/>
      <c r="K24" s="18"/>
      <c r="L24" s="5"/>
      <c r="M24" s="18"/>
      <c r="N24" s="5"/>
      <c r="O24" s="18"/>
    </row>
    <row r="25" spans="1:15" x14ac:dyDescent="0.3">
      <c r="A25" s="1"/>
      <c r="B25" s="1"/>
      <c r="C25" s="1" t="s">
        <v>256</v>
      </c>
      <c r="D25" s="1"/>
      <c r="E25" s="18"/>
      <c r="F25" s="5"/>
      <c r="G25" s="18"/>
      <c r="H25" s="5"/>
      <c r="I25" s="18"/>
      <c r="J25" s="5"/>
      <c r="K25" s="18"/>
      <c r="L25" s="5"/>
      <c r="M25" s="18"/>
      <c r="N25" s="5"/>
      <c r="O25" s="18"/>
    </row>
    <row r="26" spans="1:15" ht="19.05" thickBot="1" x14ac:dyDescent="0.35">
      <c r="A26" s="1"/>
      <c r="B26" s="1"/>
      <c r="C26" s="1"/>
      <c r="D26" s="1" t="s">
        <v>263</v>
      </c>
      <c r="E26" s="20">
        <v>0</v>
      </c>
      <c r="F26" s="5"/>
      <c r="G26" s="20">
        <v>0</v>
      </c>
      <c r="H26" s="5"/>
      <c r="I26" s="20">
        <v>17.53</v>
      </c>
      <c r="J26" s="5"/>
      <c r="K26" s="20">
        <v>17.84</v>
      </c>
      <c r="L26" s="5"/>
      <c r="M26" s="20">
        <v>1167.17</v>
      </c>
      <c r="N26" s="5"/>
      <c r="O26" s="20">
        <f>ROUND(SUM(E26:M26),5)</f>
        <v>1202.54</v>
      </c>
    </row>
    <row r="27" spans="1:15" ht="19.05" thickBot="1" x14ac:dyDescent="0.35">
      <c r="A27" s="1"/>
      <c r="B27" s="1"/>
      <c r="C27" s="1" t="s">
        <v>261</v>
      </c>
      <c r="D27" s="1"/>
      <c r="E27" s="21">
        <f>ROUND(SUM(E25:E26),5)</f>
        <v>0</v>
      </c>
      <c r="F27" s="5"/>
      <c r="G27" s="21">
        <f>ROUND(SUM(G25:G26),5)</f>
        <v>0</v>
      </c>
      <c r="H27" s="5"/>
      <c r="I27" s="21">
        <f>ROUND(SUM(I25:I26),5)</f>
        <v>17.53</v>
      </c>
      <c r="J27" s="5"/>
      <c r="K27" s="21">
        <f>ROUND(SUM(K25:K26),5)</f>
        <v>17.84</v>
      </c>
      <c r="L27" s="5"/>
      <c r="M27" s="21">
        <f>ROUND(SUM(M25:M26),5)</f>
        <v>1167.17</v>
      </c>
      <c r="N27" s="5"/>
      <c r="O27" s="21">
        <f>ROUND(SUM(E27:M27),5)</f>
        <v>1202.54</v>
      </c>
    </row>
    <row r="28" spans="1:15" ht="19.05" thickBot="1" x14ac:dyDescent="0.35">
      <c r="A28" s="1"/>
      <c r="B28" s="1" t="s">
        <v>264</v>
      </c>
      <c r="C28" s="1"/>
      <c r="D28" s="1"/>
      <c r="E28" s="21">
        <f>ROUND(E24+E27,5)</f>
        <v>0</v>
      </c>
      <c r="F28" s="5"/>
      <c r="G28" s="21">
        <f>ROUND(G24+G27,5)</f>
        <v>0</v>
      </c>
      <c r="H28" s="5"/>
      <c r="I28" s="21">
        <f>ROUND(I24+I27,5)</f>
        <v>17.53</v>
      </c>
      <c r="J28" s="5"/>
      <c r="K28" s="21">
        <f>ROUND(K24+K27,5)</f>
        <v>17.84</v>
      </c>
      <c r="L28" s="5"/>
      <c r="M28" s="21">
        <f>ROUND(M24+M27,5)</f>
        <v>1167.17</v>
      </c>
      <c r="N28" s="5"/>
      <c r="O28" s="21">
        <f>ROUND(SUM(E28:M28),5)</f>
        <v>1202.54</v>
      </c>
    </row>
    <row r="29" spans="1:15" s="11" customFormat="1" ht="19.05" thickBot="1" x14ac:dyDescent="0.35">
      <c r="A29" s="1" t="s">
        <v>239</v>
      </c>
      <c r="B29" s="1"/>
      <c r="C29" s="1"/>
      <c r="D29" s="1"/>
      <c r="E29" s="23">
        <f>ROUND(SUM(E15:E17)+E23+E28,5)</f>
        <v>50</v>
      </c>
      <c r="F29" s="1"/>
      <c r="G29" s="23">
        <f>ROUND(SUM(G15:G17)+G23+G28,5)</f>
        <v>50</v>
      </c>
      <c r="H29" s="1"/>
      <c r="I29" s="23">
        <f>ROUND(SUM(I15:I17)+I23+I28,5)</f>
        <v>65.489999999999995</v>
      </c>
      <c r="J29" s="1"/>
      <c r="K29" s="23">
        <f>ROUND(SUM(K15:K17)+K23+K28,5)</f>
        <v>41.2</v>
      </c>
      <c r="L29" s="1"/>
      <c r="M29" s="23">
        <f>ROUND(SUM(M15:M17)+M23+M28,5)</f>
        <v>2819.59</v>
      </c>
      <c r="N29" s="1"/>
      <c r="O29" s="23">
        <f>ROUND(SUM(E29:M29),5)</f>
        <v>3026.28</v>
      </c>
    </row>
    <row r="30" spans="1:15" ht="19.05" thickTop="1" x14ac:dyDescent="0.3"/>
  </sheetData>
  <pageMargins left="0.7" right="0.7" top="0.75" bottom="0.75" header="0.1" footer="0.3"/>
  <pageSetup orientation="portrait" verticalDpi="0" r:id="rId1"/>
  <headerFooter>
    <oddHeader>&amp;L&amp;"Arial,Bold"&amp;14 2:35 PM
&amp;"Arial,Bold"&amp;14 07/06/21
&amp;"Arial,Bold"&amp;14 &amp;C&amp;"Arial,Bold"&amp;12 National Property Owners Association (NPOA)
&amp;"Arial,Bold"&amp;14 A/R Aging Summary
&amp;"Arial,Bold"&amp;10 As of June 30, 2021</oddHeader>
    <oddFooter>&amp;R&amp;"Arial,Bold"&amp;14 Page &amp;P of &amp;N</oddFooter>
  </headerFooter>
  <drawing r:id="rId2"/>
  <legacyDrawing r:id="rId3"/>
  <controls>
    <mc:AlternateContent xmlns:mc="http://schemas.openxmlformats.org/markup-compatibility/2006">
      <mc:Choice Requires="x14">
        <control shapeId="3073" r:id="rId4" name="FILT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3</xdr:col>
                <xdr:colOff>293298</xdr:colOff>
                <xdr:row>0</xdr:row>
                <xdr:rowOff>232913</xdr:rowOff>
              </to>
            </anchor>
          </controlPr>
        </control>
      </mc:Choice>
      <mc:Fallback>
        <control shapeId="3073" r:id="rId4" name="FILTER"/>
      </mc:Fallback>
    </mc:AlternateContent>
    <mc:AlternateContent xmlns:mc="http://schemas.openxmlformats.org/markup-compatibility/2006">
      <mc:Choice Requires="x14">
        <control shapeId="3074" r:id="rId6" name="HEAD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3</xdr:col>
                <xdr:colOff>293298</xdr:colOff>
                <xdr:row>0</xdr:row>
                <xdr:rowOff>232913</xdr:rowOff>
              </to>
            </anchor>
          </controlPr>
        </control>
      </mc:Choice>
      <mc:Fallback>
        <control shapeId="3074" r:id="rId6" name="HEADER"/>
      </mc:Fallback>
    </mc:AlternateContent>
  </control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E14E02-E3CE-48F9-B30F-5F6ECF5980C7}">
  <sheetPr codeName="Sheet4"/>
  <dimension ref="A1:M8"/>
  <sheetViews>
    <sheetView workbookViewId="0">
      <pane xSplit="2" ySplit="1" topLeftCell="C2" activePane="bottomRight" state="frozenSplit"/>
      <selection pane="topRight" activeCell="C1" sqref="C1"/>
      <selection pane="bottomLeft" activeCell="A2" sqref="A2"/>
      <selection pane="bottomRight"/>
    </sheetView>
  </sheetViews>
  <sheetFormatPr defaultRowHeight="18.350000000000001" x14ac:dyDescent="0.3"/>
  <cols>
    <col min="1" max="1" width="3" style="16" customWidth="1"/>
    <col min="2" max="2" width="60.125" style="16" customWidth="1"/>
    <col min="3" max="3" width="12.125" style="17" bestFit="1" customWidth="1"/>
    <col min="4" max="4" width="2.25" style="17" customWidth="1"/>
    <col min="5" max="5" width="8.25" style="17" bestFit="1" customWidth="1"/>
    <col min="6" max="6" width="2.25" style="17" customWidth="1"/>
    <col min="7" max="7" width="9.875" style="17" bestFit="1" customWidth="1"/>
    <col min="8" max="8" width="2.25" style="17" customWidth="1"/>
    <col min="9" max="9" width="9.875" style="17" bestFit="1" customWidth="1"/>
    <col min="10" max="10" width="2.25" style="17" customWidth="1"/>
    <col min="11" max="11" width="6.75" style="17" bestFit="1" customWidth="1"/>
    <col min="12" max="12" width="2.25" style="17" customWidth="1"/>
    <col min="13" max="13" width="12.125" style="17" bestFit="1" customWidth="1"/>
  </cols>
  <sheetData>
    <row r="1" spans="1:13" s="15" customFormat="1" ht="19.05" thickBot="1" x14ac:dyDescent="0.35">
      <c r="A1" s="12"/>
      <c r="B1" s="12"/>
      <c r="C1" s="24" t="s">
        <v>234</v>
      </c>
      <c r="D1" s="14"/>
      <c r="E1" s="24" t="s">
        <v>235</v>
      </c>
      <c r="F1" s="14"/>
      <c r="G1" s="24" t="s">
        <v>236</v>
      </c>
      <c r="H1" s="14"/>
      <c r="I1" s="24" t="s">
        <v>237</v>
      </c>
      <c r="J1" s="14"/>
      <c r="K1" s="24" t="s">
        <v>238</v>
      </c>
      <c r="L1" s="14"/>
      <c r="M1" s="24" t="s">
        <v>239</v>
      </c>
    </row>
    <row r="2" spans="1:13" ht="19.05" thickTop="1" x14ac:dyDescent="0.3">
      <c r="A2" s="1"/>
      <c r="B2" s="1" t="s">
        <v>265</v>
      </c>
      <c r="C2" s="18">
        <v>768.5</v>
      </c>
      <c r="D2" s="5"/>
      <c r="E2" s="18">
        <v>0</v>
      </c>
      <c r="F2" s="5"/>
      <c r="G2" s="18">
        <v>0</v>
      </c>
      <c r="H2" s="5"/>
      <c r="I2" s="18">
        <v>0</v>
      </c>
      <c r="J2" s="5"/>
      <c r="K2" s="18">
        <v>0</v>
      </c>
      <c r="L2" s="5"/>
      <c r="M2" s="18">
        <f t="shared" ref="M2:M7" si="0">ROUND(SUM(C2:K2),5)</f>
        <v>768.5</v>
      </c>
    </row>
    <row r="3" spans="1:13" x14ac:dyDescent="0.3">
      <c r="A3" s="1"/>
      <c r="B3" s="1" t="s">
        <v>266</v>
      </c>
      <c r="C3" s="18">
        <v>167.05</v>
      </c>
      <c r="D3" s="5"/>
      <c r="E3" s="18">
        <v>0</v>
      </c>
      <c r="F3" s="5"/>
      <c r="G3" s="18">
        <v>0</v>
      </c>
      <c r="H3" s="5"/>
      <c r="I3" s="18">
        <v>0</v>
      </c>
      <c r="J3" s="5"/>
      <c r="K3" s="18">
        <v>0</v>
      </c>
      <c r="L3" s="5"/>
      <c r="M3" s="18">
        <f t="shared" si="0"/>
        <v>167.05</v>
      </c>
    </row>
    <row r="4" spans="1:13" x14ac:dyDescent="0.3">
      <c r="A4" s="1"/>
      <c r="B4" s="1" t="s">
        <v>267</v>
      </c>
      <c r="C4" s="18">
        <v>1134.4000000000001</v>
      </c>
      <c r="D4" s="5"/>
      <c r="E4" s="18">
        <v>0</v>
      </c>
      <c r="F4" s="5"/>
      <c r="G4" s="18">
        <v>0</v>
      </c>
      <c r="H4" s="5"/>
      <c r="I4" s="18">
        <v>0</v>
      </c>
      <c r="J4" s="5"/>
      <c r="K4" s="18">
        <v>0</v>
      </c>
      <c r="L4" s="5"/>
      <c r="M4" s="18">
        <f t="shared" si="0"/>
        <v>1134.4000000000001</v>
      </c>
    </row>
    <row r="5" spans="1:13" x14ac:dyDescent="0.3">
      <c r="A5" s="1"/>
      <c r="B5" s="1" t="s">
        <v>268</v>
      </c>
      <c r="C5" s="18">
        <v>191.13</v>
      </c>
      <c r="D5" s="5"/>
      <c r="E5" s="18">
        <v>0</v>
      </c>
      <c r="F5" s="5"/>
      <c r="G5" s="18">
        <v>0</v>
      </c>
      <c r="H5" s="5"/>
      <c r="I5" s="18">
        <v>0</v>
      </c>
      <c r="J5" s="5"/>
      <c r="K5" s="18">
        <v>0</v>
      </c>
      <c r="L5" s="5"/>
      <c r="M5" s="18">
        <f t="shared" si="0"/>
        <v>191.13</v>
      </c>
    </row>
    <row r="6" spans="1:13" ht="19.05" thickBot="1" x14ac:dyDescent="0.35">
      <c r="A6" s="1"/>
      <c r="B6" s="1" t="s">
        <v>269</v>
      </c>
      <c r="C6" s="20">
        <v>1768.7</v>
      </c>
      <c r="D6" s="5"/>
      <c r="E6" s="20">
        <v>0</v>
      </c>
      <c r="F6" s="5"/>
      <c r="G6" s="20">
        <v>0</v>
      </c>
      <c r="H6" s="5"/>
      <c r="I6" s="20">
        <v>0</v>
      </c>
      <c r="J6" s="5"/>
      <c r="K6" s="20">
        <v>0</v>
      </c>
      <c r="L6" s="5"/>
      <c r="M6" s="20">
        <f t="shared" si="0"/>
        <v>1768.7</v>
      </c>
    </row>
    <row r="7" spans="1:13" s="11" customFormat="1" ht="19.05" thickBot="1" x14ac:dyDescent="0.35">
      <c r="A7" s="1" t="s">
        <v>239</v>
      </c>
      <c r="B7" s="1"/>
      <c r="C7" s="23">
        <f>ROUND(SUM(C2:C6),5)</f>
        <v>4029.78</v>
      </c>
      <c r="D7" s="1"/>
      <c r="E7" s="23">
        <f>ROUND(SUM(E2:E6),5)</f>
        <v>0</v>
      </c>
      <c r="F7" s="1"/>
      <c r="G7" s="23">
        <f>ROUND(SUM(G2:G6),5)</f>
        <v>0</v>
      </c>
      <c r="H7" s="1"/>
      <c r="I7" s="23">
        <f>ROUND(SUM(I2:I6),5)</f>
        <v>0</v>
      </c>
      <c r="J7" s="1"/>
      <c r="K7" s="23">
        <f>ROUND(SUM(K2:K6),5)</f>
        <v>0</v>
      </c>
      <c r="L7" s="1"/>
      <c r="M7" s="23">
        <f t="shared" si="0"/>
        <v>4029.78</v>
      </c>
    </row>
    <row r="8" spans="1:13" ht="19.05" thickTop="1" x14ac:dyDescent="0.3"/>
  </sheetData>
  <pageMargins left="0.7" right="0.7" top="0.75" bottom="0.75" header="0.1" footer="0.3"/>
  <pageSetup orientation="portrait" verticalDpi="0" r:id="rId1"/>
  <headerFooter>
    <oddHeader>&amp;L&amp;"Arial,Bold"&amp;14 2:45 PM
&amp;"Arial,Bold"&amp;14 07/06/21
&amp;"Arial,Bold"&amp;14 &amp;C&amp;"Arial,Bold"&amp;12 National Property Owners Association (NPOA)
&amp;"Arial,Bold"&amp;14 A/P Aging Summary
&amp;"Arial,Bold"&amp;10 As of June 30, 2021</oddHeader>
    <oddFooter>&amp;R&amp;"Arial,Bold"&amp;14 Page &amp;P of &amp;N</oddFooter>
  </headerFooter>
  <drawing r:id="rId2"/>
  <legacyDrawing r:id="rId3"/>
  <controls>
    <mc:AlternateContent xmlns:mc="http://schemas.openxmlformats.org/markup-compatibility/2006">
      <mc:Choice Requires="x14">
        <control shapeId="4097" r:id="rId4" name="FILT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1</xdr:col>
                <xdr:colOff>707366</xdr:colOff>
                <xdr:row>0</xdr:row>
                <xdr:rowOff>232913</xdr:rowOff>
              </to>
            </anchor>
          </controlPr>
        </control>
      </mc:Choice>
      <mc:Fallback>
        <control shapeId="4097" r:id="rId4" name="FILTER"/>
      </mc:Fallback>
    </mc:AlternateContent>
    <mc:AlternateContent xmlns:mc="http://schemas.openxmlformats.org/markup-compatibility/2006">
      <mc:Choice Requires="x14">
        <control shapeId="4098" r:id="rId6" name="HEAD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1</xdr:col>
                <xdr:colOff>707366</xdr:colOff>
                <xdr:row>0</xdr:row>
                <xdr:rowOff>232913</xdr:rowOff>
              </to>
            </anchor>
          </controlPr>
        </control>
      </mc:Choice>
      <mc:Fallback>
        <control shapeId="4098" r:id="rId6" name="HEADER"/>
      </mc:Fallback>
    </mc:AlternateContent>
  </control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48F5CF-84E4-4885-A3DD-73C161DEC309}">
  <sheetPr codeName="Sheet5"/>
  <dimension ref="A1:I79"/>
  <sheetViews>
    <sheetView workbookViewId="0">
      <pane xSplit="7" ySplit="1" topLeftCell="H20" activePane="bottomRight" state="frozenSplit"/>
      <selection pane="topRight" activeCell="H1" sqref="H1"/>
      <selection pane="bottomLeft" activeCell="A2" sqref="A2"/>
      <selection pane="bottomRight" activeCell="H60" sqref="H60"/>
    </sheetView>
  </sheetViews>
  <sheetFormatPr defaultRowHeight="18.350000000000001" x14ac:dyDescent="0.3"/>
  <cols>
    <col min="1" max="6" width="3" style="16" customWidth="1"/>
    <col min="7" max="7" width="50.125" style="16" customWidth="1"/>
    <col min="8" max="8" width="14.75" style="17" bestFit="1" customWidth="1"/>
    <col min="9" max="9" width="55.25" bestFit="1" customWidth="1"/>
  </cols>
  <sheetData>
    <row r="1" spans="1:8" s="15" customFormat="1" ht="19.05" thickBot="1" x14ac:dyDescent="0.35">
      <c r="A1" s="12"/>
      <c r="B1" s="12"/>
      <c r="C1" s="12"/>
      <c r="D1" s="12"/>
      <c r="E1" s="12"/>
      <c r="F1" s="12"/>
      <c r="G1" s="12"/>
      <c r="H1" s="24" t="s">
        <v>0</v>
      </c>
    </row>
    <row r="2" spans="1:8" ht="19.05" thickTop="1" x14ac:dyDescent="0.3">
      <c r="A2" s="1"/>
      <c r="B2" s="1" t="s">
        <v>6</v>
      </c>
      <c r="C2" s="1"/>
      <c r="D2" s="1"/>
      <c r="E2" s="1"/>
      <c r="F2" s="1"/>
      <c r="G2" s="1"/>
      <c r="H2" s="4"/>
    </row>
    <row r="3" spans="1:8" x14ac:dyDescent="0.3">
      <c r="A3" s="1"/>
      <c r="B3" s="1"/>
      <c r="C3" s="1"/>
      <c r="D3" s="1" t="s">
        <v>7</v>
      </c>
      <c r="E3" s="1"/>
      <c r="F3" s="1"/>
      <c r="G3" s="1"/>
      <c r="H3" s="4"/>
    </row>
    <row r="4" spans="1:8" x14ac:dyDescent="0.3">
      <c r="A4" s="1"/>
      <c r="B4" s="1"/>
      <c r="C4" s="1"/>
      <c r="D4" s="1"/>
      <c r="E4" s="1" t="s">
        <v>8</v>
      </c>
      <c r="F4" s="1"/>
      <c r="G4" s="1"/>
      <c r="H4" s="4">
        <v>1450</v>
      </c>
    </row>
    <row r="5" spans="1:8" x14ac:dyDescent="0.3">
      <c r="A5" s="1"/>
      <c r="B5" s="1"/>
      <c r="C5" s="1"/>
      <c r="D5" s="1"/>
      <c r="E5" s="1" t="s">
        <v>11</v>
      </c>
      <c r="F5" s="1"/>
      <c r="G5" s="1"/>
      <c r="H5" s="4">
        <v>540</v>
      </c>
    </row>
    <row r="6" spans="1:8" x14ac:dyDescent="0.3">
      <c r="A6" s="1"/>
      <c r="B6" s="1"/>
      <c r="C6" s="1"/>
      <c r="D6" s="1"/>
      <c r="E6" s="1" t="s">
        <v>12</v>
      </c>
      <c r="F6" s="1"/>
      <c r="G6" s="1"/>
      <c r="H6" s="4">
        <v>135</v>
      </c>
    </row>
    <row r="7" spans="1:8" x14ac:dyDescent="0.3">
      <c r="A7" s="1"/>
      <c r="B7" s="1"/>
      <c r="C7" s="1"/>
      <c r="D7" s="1"/>
      <c r="E7" s="1" t="s">
        <v>13</v>
      </c>
      <c r="F7" s="1"/>
      <c r="G7" s="1"/>
      <c r="H7" s="4">
        <v>9.01</v>
      </c>
    </row>
    <row r="8" spans="1:8" x14ac:dyDescent="0.3">
      <c r="A8" s="1"/>
      <c r="B8" s="1"/>
      <c r="C8" s="1"/>
      <c r="D8" s="1"/>
      <c r="E8" s="1" t="s">
        <v>14</v>
      </c>
      <c r="F8" s="1"/>
      <c r="G8" s="1"/>
      <c r="H8" s="4">
        <v>43866</v>
      </c>
    </row>
    <row r="9" spans="1:8" x14ac:dyDescent="0.3">
      <c r="A9" s="1"/>
      <c r="B9" s="1"/>
      <c r="C9" s="1"/>
      <c r="D9" s="1"/>
      <c r="E9" s="1" t="s">
        <v>15</v>
      </c>
      <c r="F9" s="1"/>
      <c r="G9" s="1"/>
      <c r="H9" s="4">
        <v>500</v>
      </c>
    </row>
    <row r="10" spans="1:8" x14ac:dyDescent="0.3">
      <c r="A10" s="1"/>
      <c r="B10" s="1"/>
      <c r="C10" s="1"/>
      <c r="D10" s="1"/>
      <c r="E10" s="1" t="s">
        <v>16</v>
      </c>
      <c r="F10" s="1"/>
      <c r="G10" s="1"/>
      <c r="H10" s="4">
        <v>3100</v>
      </c>
    </row>
    <row r="11" spans="1:8" ht="19.05" thickBot="1" x14ac:dyDescent="0.35">
      <c r="A11" s="1"/>
      <c r="B11" s="1"/>
      <c r="C11" s="1"/>
      <c r="D11" s="1"/>
      <c r="E11" s="1" t="s">
        <v>17</v>
      </c>
      <c r="F11" s="1"/>
      <c r="G11" s="1"/>
      <c r="H11" s="6">
        <v>150</v>
      </c>
    </row>
    <row r="12" spans="1:8" ht="19.05" thickBot="1" x14ac:dyDescent="0.35">
      <c r="A12" s="1"/>
      <c r="B12" s="1"/>
      <c r="C12" s="1"/>
      <c r="D12" s="1" t="s">
        <v>19</v>
      </c>
      <c r="E12" s="1"/>
      <c r="F12" s="1"/>
      <c r="G12" s="1"/>
      <c r="H12" s="7">
        <f>ROUND(SUM(H3:H11),5)</f>
        <v>49750.01</v>
      </c>
    </row>
    <row r="13" spans="1:8" x14ac:dyDescent="0.3">
      <c r="A13" s="1"/>
      <c r="B13" s="1"/>
      <c r="C13" s="1" t="s">
        <v>20</v>
      </c>
      <c r="D13" s="1"/>
      <c r="E13" s="1"/>
      <c r="F13" s="1"/>
      <c r="G13" s="1"/>
      <c r="H13" s="4">
        <f>H12</f>
        <v>49750.01</v>
      </c>
    </row>
    <row r="14" spans="1:8" x14ac:dyDescent="0.3">
      <c r="A14" s="1"/>
      <c r="B14" s="1"/>
      <c r="C14" s="1"/>
      <c r="D14" s="1" t="s">
        <v>21</v>
      </c>
      <c r="E14" s="1"/>
      <c r="F14" s="1"/>
      <c r="G14" s="1"/>
      <c r="H14" s="4"/>
    </row>
    <row r="15" spans="1:8" x14ac:dyDescent="0.3">
      <c r="A15" s="1"/>
      <c r="B15" s="1"/>
      <c r="C15" s="1"/>
      <c r="D15" s="1"/>
      <c r="E15" s="1" t="s">
        <v>22</v>
      </c>
      <c r="F15" s="1"/>
      <c r="G15" s="1"/>
      <c r="H15" s="4"/>
    </row>
    <row r="16" spans="1:8" x14ac:dyDescent="0.3">
      <c r="A16" s="1"/>
      <c r="B16" s="1"/>
      <c r="C16" s="1"/>
      <c r="D16" s="1"/>
      <c r="E16" s="1"/>
      <c r="F16" s="1" t="s">
        <v>24</v>
      </c>
      <c r="G16" s="1"/>
      <c r="H16" s="4">
        <v>56.88</v>
      </c>
    </row>
    <row r="17" spans="1:9" x14ac:dyDescent="0.3">
      <c r="A17" s="1"/>
      <c r="B17" s="1"/>
      <c r="C17" s="1"/>
      <c r="D17" s="1"/>
      <c r="E17" s="1"/>
      <c r="F17" s="1" t="s">
        <v>25</v>
      </c>
      <c r="G17" s="1"/>
      <c r="H17" s="4">
        <v>9</v>
      </c>
    </row>
    <row r="18" spans="1:9" x14ac:dyDescent="0.3">
      <c r="A18" s="1"/>
      <c r="B18" s="1"/>
      <c r="C18" s="1"/>
      <c r="D18" s="1"/>
      <c r="E18" s="1"/>
      <c r="F18" s="1" t="s">
        <v>28</v>
      </c>
      <c r="G18" s="1"/>
      <c r="H18" s="4">
        <v>167.05</v>
      </c>
    </row>
    <row r="19" spans="1:9" x14ac:dyDescent="0.3">
      <c r="A19" s="1"/>
      <c r="B19" s="1"/>
      <c r="C19" s="1"/>
      <c r="D19" s="1"/>
      <c r="E19" s="1"/>
      <c r="F19" s="1" t="s">
        <v>31</v>
      </c>
      <c r="G19" s="1"/>
      <c r="H19" s="4">
        <v>180.06</v>
      </c>
    </row>
    <row r="20" spans="1:9" x14ac:dyDescent="0.3">
      <c r="A20" s="1"/>
      <c r="B20" s="1"/>
      <c r="C20" s="1"/>
      <c r="D20" s="1"/>
      <c r="E20" s="1"/>
      <c r="F20" s="1" t="s">
        <v>33</v>
      </c>
      <c r="G20" s="1"/>
      <c r="H20" s="4">
        <v>140</v>
      </c>
    </row>
    <row r="21" spans="1:9" x14ac:dyDescent="0.3">
      <c r="A21" s="1"/>
      <c r="B21" s="1"/>
      <c r="C21" s="1"/>
      <c r="D21" s="1"/>
      <c r="E21" s="1"/>
      <c r="F21" s="1" t="s">
        <v>35</v>
      </c>
      <c r="G21" s="1"/>
      <c r="H21" s="4">
        <v>441.4</v>
      </c>
    </row>
    <row r="22" spans="1:9" x14ac:dyDescent="0.3">
      <c r="A22" s="1"/>
      <c r="B22" s="1"/>
      <c r="C22" s="1"/>
      <c r="D22" s="1"/>
      <c r="E22" s="1"/>
      <c r="F22" s="1" t="s">
        <v>37</v>
      </c>
      <c r="G22" s="1"/>
      <c r="H22" s="4">
        <v>166.94</v>
      </c>
    </row>
    <row r="23" spans="1:9" x14ac:dyDescent="0.3">
      <c r="A23" s="1"/>
      <c r="B23" s="1"/>
      <c r="C23" s="1"/>
      <c r="D23" s="1"/>
      <c r="E23" s="1"/>
      <c r="F23" s="1" t="s">
        <v>39</v>
      </c>
      <c r="G23" s="1"/>
      <c r="H23" s="4">
        <v>743.71</v>
      </c>
    </row>
    <row r="24" spans="1:9" x14ac:dyDescent="0.3">
      <c r="A24" s="1"/>
      <c r="B24" s="1"/>
      <c r="C24" s="1"/>
      <c r="D24" s="1"/>
      <c r="E24" s="1"/>
      <c r="F24" s="1" t="s">
        <v>40</v>
      </c>
      <c r="G24" s="1"/>
      <c r="H24" s="4">
        <v>213.5</v>
      </c>
    </row>
    <row r="25" spans="1:9" x14ac:dyDescent="0.3">
      <c r="A25" s="1"/>
      <c r="B25" s="1"/>
      <c r="C25" s="1"/>
      <c r="D25" s="1"/>
      <c r="E25" s="1"/>
      <c r="F25" s="1" t="s">
        <v>41</v>
      </c>
      <c r="G25" s="1"/>
      <c r="H25" s="4">
        <v>423.69</v>
      </c>
    </row>
    <row r="26" spans="1:9" x14ac:dyDescent="0.3">
      <c r="A26" s="1"/>
      <c r="B26" s="1"/>
      <c r="C26" s="1"/>
      <c r="D26" s="1"/>
      <c r="E26" s="1"/>
      <c r="F26" s="1" t="s">
        <v>42</v>
      </c>
      <c r="G26" s="1"/>
      <c r="H26" s="4">
        <v>508.19</v>
      </c>
    </row>
    <row r="27" spans="1:9" x14ac:dyDescent="0.3">
      <c r="A27" s="1"/>
      <c r="B27" s="1"/>
      <c r="C27" s="1"/>
      <c r="D27" s="1"/>
      <c r="E27" s="1"/>
      <c r="F27" s="1" t="s">
        <v>43</v>
      </c>
      <c r="G27" s="1"/>
      <c r="H27" s="4">
        <v>9.4499999999999993</v>
      </c>
    </row>
    <row r="28" spans="1:9" x14ac:dyDescent="0.3">
      <c r="A28" s="1"/>
      <c r="B28" s="1"/>
      <c r="C28" s="1"/>
      <c r="D28" s="1"/>
      <c r="E28" s="1"/>
      <c r="F28" s="1" t="s">
        <v>45</v>
      </c>
      <c r="G28" s="1"/>
      <c r="H28" s="4">
        <v>5644.75</v>
      </c>
      <c r="I28" s="25" t="s">
        <v>270</v>
      </c>
    </row>
    <row r="29" spans="1:9" x14ac:dyDescent="0.3">
      <c r="A29" s="1"/>
      <c r="B29" s="1"/>
      <c r="C29" s="1"/>
      <c r="D29" s="1"/>
      <c r="E29" s="1"/>
      <c r="F29" s="1" t="s">
        <v>46</v>
      </c>
      <c r="G29" s="1"/>
      <c r="H29" s="4"/>
    </row>
    <row r="30" spans="1:9" ht="19.05" thickBot="1" x14ac:dyDescent="0.35">
      <c r="A30" s="1"/>
      <c r="B30" s="1"/>
      <c r="C30" s="1"/>
      <c r="D30" s="1"/>
      <c r="E30" s="1"/>
      <c r="F30" s="1"/>
      <c r="G30" s="1" t="s">
        <v>47</v>
      </c>
      <c r="H30" s="8">
        <v>5538.46</v>
      </c>
    </row>
    <row r="31" spans="1:9" x14ac:dyDescent="0.3">
      <c r="A31" s="1"/>
      <c r="B31" s="1"/>
      <c r="C31" s="1"/>
      <c r="D31" s="1"/>
      <c r="E31" s="1"/>
      <c r="F31" s="1" t="s">
        <v>48</v>
      </c>
      <c r="G31" s="1"/>
      <c r="H31" s="4">
        <f>ROUND(SUM(H29:H30),5)</f>
        <v>5538.46</v>
      </c>
    </row>
    <row r="32" spans="1:9" x14ac:dyDescent="0.3">
      <c r="A32" s="1"/>
      <c r="B32" s="1"/>
      <c r="C32" s="1"/>
      <c r="D32" s="1"/>
      <c r="E32" s="1"/>
      <c r="F32" s="1" t="s">
        <v>49</v>
      </c>
      <c r="G32" s="1"/>
      <c r="H32" s="4">
        <v>72</v>
      </c>
    </row>
    <row r="33" spans="1:8" x14ac:dyDescent="0.3">
      <c r="A33" s="1"/>
      <c r="B33" s="1"/>
      <c r="C33" s="1"/>
      <c r="D33" s="1"/>
      <c r="E33" s="1"/>
      <c r="F33" s="1" t="s">
        <v>51</v>
      </c>
      <c r="G33" s="1"/>
      <c r="H33" s="4">
        <v>9.6300000000000008</v>
      </c>
    </row>
    <row r="34" spans="1:8" ht="19.05" thickBot="1" x14ac:dyDescent="0.35">
      <c r="A34" s="1"/>
      <c r="B34" s="1"/>
      <c r="C34" s="1"/>
      <c r="D34" s="1"/>
      <c r="E34" s="1"/>
      <c r="F34" s="1" t="s">
        <v>52</v>
      </c>
      <c r="G34" s="1"/>
      <c r="H34" s="8">
        <v>54.93</v>
      </c>
    </row>
    <row r="35" spans="1:8" x14ac:dyDescent="0.3">
      <c r="A35" s="1"/>
      <c r="B35" s="1"/>
      <c r="C35" s="1"/>
      <c r="D35" s="1"/>
      <c r="E35" s="1" t="s">
        <v>55</v>
      </c>
      <c r="F35" s="1"/>
      <c r="G35" s="1"/>
      <c r="H35" s="4">
        <f>ROUND(SUM(H15:H28)+SUM(H31:H34),5)</f>
        <v>14379.64</v>
      </c>
    </row>
    <row r="36" spans="1:8" x14ac:dyDescent="0.3">
      <c r="A36" s="1"/>
      <c r="B36" s="1"/>
      <c r="C36" s="1"/>
      <c r="D36" s="1"/>
      <c r="E36" s="1" t="s">
        <v>56</v>
      </c>
      <c r="F36" s="1"/>
      <c r="G36" s="1"/>
      <c r="H36" s="4"/>
    </row>
    <row r="37" spans="1:8" x14ac:dyDescent="0.3">
      <c r="A37" s="1"/>
      <c r="B37" s="1"/>
      <c r="C37" s="1"/>
      <c r="D37" s="1"/>
      <c r="E37" s="1"/>
      <c r="F37" s="1" t="s">
        <v>58</v>
      </c>
      <c r="G37" s="1"/>
      <c r="H37" s="4">
        <v>268</v>
      </c>
    </row>
    <row r="38" spans="1:8" x14ac:dyDescent="0.3">
      <c r="A38" s="1"/>
      <c r="B38" s="1"/>
      <c r="C38" s="1"/>
      <c r="D38" s="1"/>
      <c r="E38" s="1"/>
      <c r="F38" s="1" t="s">
        <v>59</v>
      </c>
      <c r="G38" s="1"/>
      <c r="H38" s="4">
        <v>603.6</v>
      </c>
    </row>
    <row r="39" spans="1:8" x14ac:dyDescent="0.3">
      <c r="A39" s="1"/>
      <c r="B39" s="1"/>
      <c r="C39" s="1"/>
      <c r="D39" s="1"/>
      <c r="E39" s="1"/>
      <c r="F39" s="1" t="s">
        <v>62</v>
      </c>
      <c r="G39" s="1"/>
      <c r="H39" s="4">
        <v>193.88</v>
      </c>
    </row>
    <row r="40" spans="1:8" x14ac:dyDescent="0.3">
      <c r="A40" s="1"/>
      <c r="B40" s="1"/>
      <c r="C40" s="1"/>
      <c r="D40" s="1"/>
      <c r="E40" s="1"/>
      <c r="F40" s="1" t="s">
        <v>63</v>
      </c>
      <c r="G40" s="1"/>
      <c r="H40" s="4">
        <v>116</v>
      </c>
    </row>
    <row r="41" spans="1:8" x14ac:dyDescent="0.3">
      <c r="A41" s="1"/>
      <c r="B41" s="1"/>
      <c r="C41" s="1"/>
      <c r="D41" s="1"/>
      <c r="E41" s="1"/>
      <c r="F41" s="1" t="s">
        <v>64</v>
      </c>
      <c r="G41" s="1"/>
      <c r="H41" s="4">
        <v>471.3</v>
      </c>
    </row>
    <row r="42" spans="1:8" x14ac:dyDescent="0.3">
      <c r="A42" s="1"/>
      <c r="B42" s="1"/>
      <c r="C42" s="1"/>
      <c r="D42" s="1"/>
      <c r="E42" s="1"/>
      <c r="F42" s="1" t="s">
        <v>67</v>
      </c>
      <c r="G42" s="1"/>
      <c r="H42" s="4">
        <v>42</v>
      </c>
    </row>
    <row r="43" spans="1:8" x14ac:dyDescent="0.3">
      <c r="A43" s="1"/>
      <c r="B43" s="1"/>
      <c r="C43" s="1"/>
      <c r="D43" s="1"/>
      <c r="E43" s="1"/>
      <c r="F43" s="1" t="s">
        <v>70</v>
      </c>
      <c r="G43" s="1"/>
      <c r="H43" s="4">
        <v>356.52</v>
      </c>
    </row>
    <row r="44" spans="1:8" x14ac:dyDescent="0.3">
      <c r="A44" s="1"/>
      <c r="B44" s="1"/>
      <c r="C44" s="1"/>
      <c r="D44" s="1"/>
      <c r="E44" s="1"/>
      <c r="F44" s="1" t="s">
        <v>71</v>
      </c>
      <c r="G44" s="1"/>
      <c r="H44" s="4">
        <v>508.19</v>
      </c>
    </row>
    <row r="45" spans="1:8" x14ac:dyDescent="0.3">
      <c r="A45" s="1"/>
      <c r="B45" s="1"/>
      <c r="C45" s="1"/>
      <c r="D45" s="1"/>
      <c r="E45" s="1"/>
      <c r="F45" s="1" t="s">
        <v>72</v>
      </c>
      <c r="G45" s="1"/>
      <c r="H45" s="4">
        <v>2009</v>
      </c>
    </row>
    <row r="46" spans="1:8" x14ac:dyDescent="0.3">
      <c r="A46" s="1"/>
      <c r="B46" s="1"/>
      <c r="C46" s="1"/>
      <c r="D46" s="1"/>
      <c r="E46" s="1"/>
      <c r="F46" s="1" t="s">
        <v>73</v>
      </c>
      <c r="G46" s="1"/>
      <c r="H46" s="4">
        <v>4053</v>
      </c>
    </row>
    <row r="47" spans="1:8" x14ac:dyDescent="0.3">
      <c r="A47" s="1"/>
      <c r="B47" s="1"/>
      <c r="C47" s="1"/>
      <c r="D47" s="1"/>
      <c r="E47" s="1"/>
      <c r="F47" s="1" t="s">
        <v>75</v>
      </c>
      <c r="G47" s="1"/>
      <c r="H47" s="4"/>
    </row>
    <row r="48" spans="1:8" x14ac:dyDescent="0.3">
      <c r="A48" s="1"/>
      <c r="B48" s="1"/>
      <c r="C48" s="1"/>
      <c r="D48" s="1"/>
      <c r="E48" s="1"/>
      <c r="F48" s="1"/>
      <c r="G48" s="1" t="s">
        <v>76</v>
      </c>
      <c r="H48" s="4">
        <v>890.63</v>
      </c>
    </row>
    <row r="49" spans="1:8" ht="19.05" thickBot="1" x14ac:dyDescent="0.35">
      <c r="A49" s="1"/>
      <c r="B49" s="1"/>
      <c r="C49" s="1"/>
      <c r="D49" s="1"/>
      <c r="E49" s="1"/>
      <c r="F49" s="1"/>
      <c r="G49" s="1" t="s">
        <v>77</v>
      </c>
      <c r="H49" s="8">
        <v>3916.2</v>
      </c>
    </row>
    <row r="50" spans="1:8" x14ac:dyDescent="0.3">
      <c r="A50" s="1"/>
      <c r="B50" s="1"/>
      <c r="C50" s="1"/>
      <c r="D50" s="1"/>
      <c r="E50" s="1"/>
      <c r="F50" s="1" t="s">
        <v>78</v>
      </c>
      <c r="G50" s="1"/>
      <c r="H50" s="4">
        <f>ROUND(SUM(H47:H49),5)</f>
        <v>4806.83</v>
      </c>
    </row>
    <row r="51" spans="1:8" x14ac:dyDescent="0.3">
      <c r="A51" s="1"/>
      <c r="B51" s="1"/>
      <c r="C51" s="1"/>
      <c r="D51" s="1"/>
      <c r="E51" s="1"/>
      <c r="F51" s="1" t="s">
        <v>82</v>
      </c>
      <c r="G51" s="1"/>
      <c r="H51" s="4">
        <v>483.62</v>
      </c>
    </row>
    <row r="52" spans="1:8" ht="19.05" thickBot="1" x14ac:dyDescent="0.35">
      <c r="A52" s="1"/>
      <c r="B52" s="1"/>
      <c r="C52" s="1"/>
      <c r="D52" s="1"/>
      <c r="E52" s="1"/>
      <c r="F52" s="1" t="s">
        <v>84</v>
      </c>
      <c r="G52" s="1"/>
      <c r="H52" s="8">
        <v>105.05</v>
      </c>
    </row>
    <row r="53" spans="1:8" x14ac:dyDescent="0.3">
      <c r="A53" s="1"/>
      <c r="B53" s="1"/>
      <c r="C53" s="1"/>
      <c r="D53" s="1"/>
      <c r="E53" s="1" t="s">
        <v>85</v>
      </c>
      <c r="F53" s="1"/>
      <c r="G53" s="1"/>
      <c r="H53" s="4">
        <f>ROUND(SUM(H36:H46)+SUM(H50:H52),5)</f>
        <v>14016.99</v>
      </c>
    </row>
    <row r="54" spans="1:8" x14ac:dyDescent="0.3">
      <c r="A54" s="1"/>
      <c r="B54" s="1"/>
      <c r="C54" s="1"/>
      <c r="D54" s="1"/>
      <c r="E54" s="1" t="s">
        <v>86</v>
      </c>
      <c r="F54" s="1"/>
      <c r="G54" s="1"/>
      <c r="H54" s="4"/>
    </row>
    <row r="55" spans="1:8" x14ac:dyDescent="0.3">
      <c r="A55" s="1"/>
      <c r="B55" s="1"/>
      <c r="C55" s="1"/>
      <c r="D55" s="1"/>
      <c r="E55" s="1"/>
      <c r="F55" s="1" t="s">
        <v>87</v>
      </c>
      <c r="G55" s="1"/>
      <c r="H55" s="4">
        <v>1630.02</v>
      </c>
    </row>
    <row r="56" spans="1:8" x14ac:dyDescent="0.3">
      <c r="A56" s="1"/>
      <c r="B56" s="1"/>
      <c r="C56" s="1"/>
      <c r="D56" s="1"/>
      <c r="E56" s="1"/>
      <c r="F56" s="1" t="s">
        <v>89</v>
      </c>
      <c r="G56" s="1"/>
      <c r="H56" s="4">
        <v>122.97</v>
      </c>
    </row>
    <row r="57" spans="1:8" x14ac:dyDescent="0.3">
      <c r="A57" s="1"/>
      <c r="B57" s="1"/>
      <c r="C57" s="1"/>
      <c r="D57" s="1"/>
      <c r="E57" s="1"/>
      <c r="F57" s="1" t="s">
        <v>91</v>
      </c>
      <c r="G57" s="1"/>
      <c r="H57" s="4">
        <v>301.83</v>
      </c>
    </row>
    <row r="58" spans="1:8" x14ac:dyDescent="0.3">
      <c r="A58" s="1"/>
      <c r="B58" s="1"/>
      <c r="C58" s="1"/>
      <c r="D58" s="1"/>
      <c r="E58" s="1"/>
      <c r="F58" s="1" t="s">
        <v>94</v>
      </c>
      <c r="G58" s="1"/>
      <c r="H58" s="4">
        <v>950.08</v>
      </c>
    </row>
    <row r="59" spans="1:8" x14ac:dyDescent="0.3">
      <c r="A59" s="1"/>
      <c r="B59" s="1"/>
      <c r="C59" s="1"/>
      <c r="D59" s="1"/>
      <c r="E59" s="1"/>
      <c r="F59" s="1" t="s">
        <v>95</v>
      </c>
      <c r="G59" s="1"/>
      <c r="H59" s="4">
        <v>572.80999999999995</v>
      </c>
    </row>
    <row r="60" spans="1:8" x14ac:dyDescent="0.3">
      <c r="A60" s="1"/>
      <c r="B60" s="1"/>
      <c r="C60" s="1"/>
      <c r="D60" s="1"/>
      <c r="E60" s="1"/>
      <c r="F60" s="1" t="s">
        <v>96</v>
      </c>
      <c r="G60" s="1"/>
      <c r="H60" s="4">
        <v>52.29</v>
      </c>
    </row>
    <row r="61" spans="1:8" x14ac:dyDescent="0.3">
      <c r="A61" s="1"/>
      <c r="B61" s="1"/>
      <c r="C61" s="1"/>
      <c r="D61" s="1"/>
      <c r="E61" s="1"/>
      <c r="F61" s="1" t="s">
        <v>97</v>
      </c>
      <c r="G61" s="1"/>
      <c r="H61" s="4">
        <v>825.6</v>
      </c>
    </row>
    <row r="62" spans="1:8" x14ac:dyDescent="0.3">
      <c r="A62" s="1"/>
      <c r="B62" s="1"/>
      <c r="C62" s="1"/>
      <c r="D62" s="1"/>
      <c r="E62" s="1"/>
      <c r="F62" s="1" t="s">
        <v>99</v>
      </c>
      <c r="G62" s="1"/>
      <c r="H62" s="4">
        <v>105.05</v>
      </c>
    </row>
    <row r="63" spans="1:8" x14ac:dyDescent="0.3">
      <c r="A63" s="1"/>
      <c r="B63" s="1"/>
      <c r="C63" s="1"/>
      <c r="D63" s="1"/>
      <c r="E63" s="1"/>
      <c r="F63" s="1" t="s">
        <v>100</v>
      </c>
      <c r="G63" s="1"/>
      <c r="H63" s="4">
        <v>1297.28</v>
      </c>
    </row>
    <row r="64" spans="1:8" x14ac:dyDescent="0.3">
      <c r="A64" s="1"/>
      <c r="B64" s="1"/>
      <c r="C64" s="1"/>
      <c r="D64" s="1"/>
      <c r="E64" s="1"/>
      <c r="F64" s="1" t="s">
        <v>101</v>
      </c>
      <c r="G64" s="1"/>
      <c r="H64" s="4">
        <v>2184.62</v>
      </c>
    </row>
    <row r="65" spans="1:8" x14ac:dyDescent="0.3">
      <c r="A65" s="1"/>
      <c r="B65" s="1"/>
      <c r="C65" s="1"/>
      <c r="D65" s="1"/>
      <c r="E65" s="1"/>
      <c r="F65" s="1" t="s">
        <v>102</v>
      </c>
      <c r="G65" s="1"/>
      <c r="H65" s="4"/>
    </row>
    <row r="66" spans="1:8" x14ac:dyDescent="0.3">
      <c r="A66" s="1"/>
      <c r="B66" s="1"/>
      <c r="C66" s="1"/>
      <c r="D66" s="1"/>
      <c r="E66" s="1"/>
      <c r="F66" s="1"/>
      <c r="G66" s="1" t="s">
        <v>76</v>
      </c>
      <c r="H66" s="4">
        <v>490.94</v>
      </c>
    </row>
    <row r="67" spans="1:8" ht="19.05" thickBot="1" x14ac:dyDescent="0.35">
      <c r="A67" s="1"/>
      <c r="B67" s="1"/>
      <c r="C67" s="1"/>
      <c r="D67" s="1"/>
      <c r="E67" s="1"/>
      <c r="F67" s="1"/>
      <c r="G67" s="1" t="s">
        <v>47</v>
      </c>
      <c r="H67" s="8">
        <v>17174.439999999999</v>
      </c>
    </row>
    <row r="68" spans="1:8" x14ac:dyDescent="0.3">
      <c r="A68" s="1"/>
      <c r="B68" s="1"/>
      <c r="C68" s="1"/>
      <c r="D68" s="1"/>
      <c r="E68" s="1"/>
      <c r="F68" s="1" t="s">
        <v>104</v>
      </c>
      <c r="G68" s="1"/>
      <c r="H68" s="4">
        <f>ROUND(SUM(H65:H67),5)</f>
        <v>17665.38</v>
      </c>
    </row>
    <row r="69" spans="1:8" ht="19.05" thickBot="1" x14ac:dyDescent="0.35">
      <c r="A69" s="1"/>
      <c r="B69" s="1"/>
      <c r="C69" s="1"/>
      <c r="D69" s="1"/>
      <c r="E69" s="1"/>
      <c r="F69" s="1" t="s">
        <v>106</v>
      </c>
      <c r="G69" s="1"/>
      <c r="H69" s="6">
        <v>362.23</v>
      </c>
    </row>
    <row r="70" spans="1:8" ht="19.05" thickBot="1" x14ac:dyDescent="0.35">
      <c r="A70" s="1"/>
      <c r="B70" s="1"/>
      <c r="C70" s="1"/>
      <c r="D70" s="1"/>
      <c r="E70" s="1" t="s">
        <v>108</v>
      </c>
      <c r="F70" s="1"/>
      <c r="G70" s="1"/>
      <c r="H70" s="9">
        <f>ROUND(SUM(H54:H64)+SUM(H68:H69),5)</f>
        <v>26070.16</v>
      </c>
    </row>
    <row r="71" spans="1:8" ht="19.05" thickBot="1" x14ac:dyDescent="0.35">
      <c r="A71" s="1"/>
      <c r="B71" s="1"/>
      <c r="C71" s="1"/>
      <c r="D71" s="1" t="s">
        <v>109</v>
      </c>
      <c r="E71" s="1"/>
      <c r="F71" s="1"/>
      <c r="G71" s="1"/>
      <c r="H71" s="7">
        <f>ROUND(H14+H35+H53+H70,5)</f>
        <v>54466.79</v>
      </c>
    </row>
    <row r="72" spans="1:8" x14ac:dyDescent="0.3">
      <c r="A72" s="1"/>
      <c r="B72" s="1" t="s">
        <v>110</v>
      </c>
      <c r="C72" s="1"/>
      <c r="D72" s="1"/>
      <c r="E72" s="1"/>
      <c r="F72" s="1"/>
      <c r="G72" s="1"/>
      <c r="H72" s="4">
        <f>ROUND(H2+H13-H71,5)</f>
        <v>-4716.78</v>
      </c>
    </row>
    <row r="73" spans="1:8" x14ac:dyDescent="0.3">
      <c r="A73" s="1"/>
      <c r="B73" s="1" t="s">
        <v>111</v>
      </c>
      <c r="C73" s="1"/>
      <c r="D73" s="1"/>
      <c r="E73" s="1"/>
      <c r="F73" s="1"/>
      <c r="G73" s="1"/>
      <c r="H73" s="4"/>
    </row>
    <row r="74" spans="1:8" x14ac:dyDescent="0.3">
      <c r="A74" s="1"/>
      <c r="B74" s="1"/>
      <c r="C74" s="1" t="s">
        <v>112</v>
      </c>
      <c r="D74" s="1"/>
      <c r="E74" s="1"/>
      <c r="F74" s="1"/>
      <c r="G74" s="1"/>
      <c r="H74" s="4"/>
    </row>
    <row r="75" spans="1:8" ht="19.05" thickBot="1" x14ac:dyDescent="0.35">
      <c r="A75" s="1"/>
      <c r="B75" s="1"/>
      <c r="C75" s="1"/>
      <c r="D75" s="1" t="s">
        <v>113</v>
      </c>
      <c r="E75" s="1"/>
      <c r="F75" s="1"/>
      <c r="G75" s="1"/>
      <c r="H75" s="6">
        <v>9687</v>
      </c>
    </row>
    <row r="76" spans="1:8" ht="19.05" thickBot="1" x14ac:dyDescent="0.35">
      <c r="A76" s="1"/>
      <c r="B76" s="1"/>
      <c r="C76" s="1" t="s">
        <v>114</v>
      </c>
      <c r="D76" s="1"/>
      <c r="E76" s="1"/>
      <c r="F76" s="1"/>
      <c r="G76" s="1"/>
      <c r="H76" s="9">
        <f>ROUND(SUM(H74:H75),5)</f>
        <v>9687</v>
      </c>
    </row>
    <row r="77" spans="1:8" ht="19.05" thickBot="1" x14ac:dyDescent="0.35">
      <c r="A77" s="1"/>
      <c r="B77" s="1" t="s">
        <v>122</v>
      </c>
      <c r="C77" s="1"/>
      <c r="D77" s="1"/>
      <c r="E77" s="1"/>
      <c r="F77" s="1"/>
      <c r="G77" s="1"/>
      <c r="H77" s="9">
        <f>ROUND(H73+H76,5)</f>
        <v>9687</v>
      </c>
    </row>
    <row r="78" spans="1:8" s="11" customFormat="1" ht="19.05" thickBot="1" x14ac:dyDescent="0.35">
      <c r="A78" s="1" t="s">
        <v>123</v>
      </c>
      <c r="B78" s="1"/>
      <c r="C78" s="1"/>
      <c r="D78" s="1"/>
      <c r="E78" s="1"/>
      <c r="F78" s="1"/>
      <c r="G78" s="1"/>
      <c r="H78" s="10">
        <f>ROUND(H72+H77,5)</f>
        <v>4970.22</v>
      </c>
    </row>
    <row r="79" spans="1:8" ht="19.05" thickTop="1" x14ac:dyDescent="0.3"/>
  </sheetData>
  <pageMargins left="0.7" right="0.7" top="0.75" bottom="0.75" header="0.1" footer="0.3"/>
  <pageSetup orientation="portrait" verticalDpi="0" r:id="rId1"/>
  <headerFooter>
    <oddHeader>&amp;L&amp;"Arial,Bold"&amp;14 3:02 PM
&amp;"Arial,Bold"&amp;14 07/06/21
&amp;"Arial,Bold"&amp;14 Accrual Basis&amp;C&amp;"Arial,Bold"&amp;12 National Property Owners Association (NPOA)
&amp;"Arial,Bold"&amp;14 Profit &amp;&amp; Loss
&amp;"Arial,Bold"&amp;10 June 2021</oddHeader>
    <oddFooter>&amp;R&amp;"Arial,Bold"&amp;14 Page &amp;P of &amp;N</oddFooter>
  </headerFooter>
  <drawing r:id="rId2"/>
  <legacyDrawing r:id="rId3"/>
  <controls>
    <mc:AlternateContent xmlns:mc="http://schemas.openxmlformats.org/markup-compatibility/2006">
      <mc:Choice Requires="x14">
        <control shapeId="5121" r:id="rId4" name="FILT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86264</xdr:colOff>
                <xdr:row>0</xdr:row>
                <xdr:rowOff>232913</xdr:rowOff>
              </to>
            </anchor>
          </controlPr>
        </control>
      </mc:Choice>
      <mc:Fallback>
        <control shapeId="5121" r:id="rId4" name="FILTER"/>
      </mc:Fallback>
    </mc:AlternateContent>
    <mc:AlternateContent xmlns:mc="http://schemas.openxmlformats.org/markup-compatibility/2006">
      <mc:Choice Requires="x14">
        <control shapeId="5122" r:id="rId6" name="HEAD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86264</xdr:colOff>
                <xdr:row>0</xdr:row>
                <xdr:rowOff>232913</xdr:rowOff>
              </to>
            </anchor>
          </controlPr>
        </control>
      </mc:Choice>
      <mc:Fallback>
        <control shapeId="5122" r:id="rId6" name="HEADER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P&amp;L Budget Performance 6.30.21</vt:lpstr>
      <vt:lpstr>Balance Sheet 6.30.21</vt:lpstr>
      <vt:lpstr>AR Summary 6.30.21</vt:lpstr>
      <vt:lpstr>AP Summary 6.30.21</vt:lpstr>
      <vt:lpstr>P&amp;L Summary 6.30.21</vt:lpstr>
      <vt:lpstr>'AP Summary 6.30.21'!Print_Titles</vt:lpstr>
      <vt:lpstr>'AR Summary 6.30.21'!Print_Titles</vt:lpstr>
      <vt:lpstr>'Balance Sheet 6.30.21'!Print_Titles</vt:lpstr>
      <vt:lpstr>'P&amp;L Budget Performance 6.30.21'!Print_Titles</vt:lpstr>
      <vt:lpstr>'P&amp;L Summary 6.30.21'!Print_Titles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Michelle</dc:creator>
  <cp:lastModifiedBy>Jimmy</cp:lastModifiedBy>
  <dcterms:created xsi:type="dcterms:W3CDTF">2021-07-06T18:21:54Z</dcterms:created>
  <dcterms:modified xsi:type="dcterms:W3CDTF">2021-07-14T19:09:22Z</dcterms:modified>
</cp:coreProperties>
</file>